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0" windowWidth="13395" windowHeight="7740"/>
  </bookViews>
  <sheets>
    <sheet name="Руководство пользователю" sheetId="5" r:id="rId1"/>
    <sheet name="Об учителе" sheetId="2" r:id="rId2"/>
    <sheet name="Качество знаний" sheetId="1" r:id="rId3"/>
    <sheet name="Информация об обучающихся" sheetId="3" r:id="rId4"/>
  </sheets>
  <calcPr calcId="125725"/>
</workbook>
</file>

<file path=xl/calcChain.xml><?xml version="1.0" encoding="utf-8"?>
<calcChain xmlns="http://schemas.openxmlformats.org/spreadsheetml/2006/main">
  <c r="E9" i="3"/>
  <c r="G10" i="1"/>
  <c r="E67"/>
  <c r="E89"/>
  <c r="G89"/>
  <c r="G90" s="1"/>
  <c r="F89"/>
  <c r="F90" s="1"/>
  <c r="E90"/>
  <c r="G67"/>
  <c r="F67"/>
  <c r="G45"/>
  <c r="F45"/>
  <c r="E45"/>
  <c r="G23"/>
  <c r="F23"/>
  <c r="E23"/>
  <c r="N28" i="3" l="1"/>
  <c r="O28"/>
  <c r="P28"/>
  <c r="Q28"/>
  <c r="R28"/>
  <c r="M28"/>
  <c r="H28"/>
  <c r="I28"/>
  <c r="J28"/>
  <c r="K28"/>
  <c r="C28"/>
  <c r="D28"/>
  <c r="E28"/>
  <c r="F28"/>
  <c r="B28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9"/>
  <c r="K27"/>
  <c r="K26"/>
  <c r="K25"/>
  <c r="D27"/>
  <c r="F27"/>
  <c r="E27"/>
  <c r="D26"/>
  <c r="F26" s="1"/>
  <c r="E26"/>
  <c r="D25"/>
  <c r="F25" s="1"/>
  <c r="E25"/>
  <c r="R90" i="1" l="1"/>
  <c r="Q90"/>
  <c r="P90"/>
  <c r="O90"/>
  <c r="U90" s="1"/>
  <c r="N90"/>
  <c r="U86"/>
  <c r="T87"/>
  <c r="S87"/>
  <c r="S88"/>
  <c r="U87"/>
  <c r="U88"/>
  <c r="T88"/>
  <c r="U43"/>
  <c r="U44"/>
  <c r="S43"/>
  <c r="S44"/>
  <c r="S45" s="1"/>
  <c r="N21"/>
  <c r="T77"/>
  <c r="T78"/>
  <c r="T79"/>
  <c r="T80"/>
  <c r="T81"/>
  <c r="T82"/>
  <c r="T83"/>
  <c r="T84"/>
  <c r="T85"/>
  <c r="T86"/>
  <c r="T76"/>
  <c r="S89"/>
  <c r="U89"/>
  <c r="S67"/>
  <c r="U67"/>
  <c r="U45"/>
  <c r="K89"/>
  <c r="K67"/>
  <c r="K45"/>
  <c r="K23"/>
  <c r="O23"/>
  <c r="S20"/>
  <c r="O89"/>
  <c r="R89"/>
  <c r="Q89"/>
  <c r="P89"/>
  <c r="N88"/>
  <c r="G88"/>
  <c r="N87"/>
  <c r="G87"/>
  <c r="S86"/>
  <c r="N86"/>
  <c r="G86"/>
  <c r="N85"/>
  <c r="U85" s="1"/>
  <c r="G85"/>
  <c r="N84"/>
  <c r="U84" s="1"/>
  <c r="G84"/>
  <c r="N83"/>
  <c r="U83" s="1"/>
  <c r="G83"/>
  <c r="S82"/>
  <c r="N82"/>
  <c r="U82" s="1"/>
  <c r="G82"/>
  <c r="N81"/>
  <c r="U81" s="1"/>
  <c r="G81"/>
  <c r="S80"/>
  <c r="N80"/>
  <c r="U80" s="1"/>
  <c r="G80"/>
  <c r="N79"/>
  <c r="U79" s="1"/>
  <c r="G79"/>
  <c r="S78"/>
  <c r="N78"/>
  <c r="U78" s="1"/>
  <c r="G78"/>
  <c r="N77"/>
  <c r="U77" s="1"/>
  <c r="G77"/>
  <c r="S76"/>
  <c r="N76"/>
  <c r="U76" s="1"/>
  <c r="G76"/>
  <c r="R67"/>
  <c r="Q67"/>
  <c r="P67"/>
  <c r="O67"/>
  <c r="N66"/>
  <c r="G66"/>
  <c r="N65"/>
  <c r="G65"/>
  <c r="N64"/>
  <c r="S64" s="1"/>
  <c r="G64"/>
  <c r="N63"/>
  <c r="S63" s="1"/>
  <c r="G63"/>
  <c r="N62"/>
  <c r="S62" s="1"/>
  <c r="G62"/>
  <c r="N61"/>
  <c r="S61" s="1"/>
  <c r="G61"/>
  <c r="N60"/>
  <c r="S60" s="1"/>
  <c r="G60"/>
  <c r="N59"/>
  <c r="S59" s="1"/>
  <c r="G59"/>
  <c r="N58"/>
  <c r="S58" s="1"/>
  <c r="G58"/>
  <c r="N57"/>
  <c r="S57" s="1"/>
  <c r="G57"/>
  <c r="N56"/>
  <c r="S56" s="1"/>
  <c r="G56"/>
  <c r="N55"/>
  <c r="S55" s="1"/>
  <c r="G55"/>
  <c r="N54"/>
  <c r="S54" s="1"/>
  <c r="G54"/>
  <c r="R45"/>
  <c r="Q45"/>
  <c r="P45"/>
  <c r="O45"/>
  <c r="N44"/>
  <c r="G44"/>
  <c r="N43"/>
  <c r="G43"/>
  <c r="N42"/>
  <c r="U42" s="1"/>
  <c r="G42"/>
  <c r="N41"/>
  <c r="U41" s="1"/>
  <c r="G41"/>
  <c r="N40"/>
  <c r="U40" s="1"/>
  <c r="G40"/>
  <c r="N39"/>
  <c r="U39" s="1"/>
  <c r="G39"/>
  <c r="N38"/>
  <c r="U38" s="1"/>
  <c r="G38"/>
  <c r="N37"/>
  <c r="U37" s="1"/>
  <c r="G37"/>
  <c r="N36"/>
  <c r="U36" s="1"/>
  <c r="G36"/>
  <c r="N35"/>
  <c r="U35" s="1"/>
  <c r="G35"/>
  <c r="N34"/>
  <c r="U34" s="1"/>
  <c r="G34"/>
  <c r="N33"/>
  <c r="U33" s="1"/>
  <c r="G33"/>
  <c r="N32"/>
  <c r="U32" s="1"/>
  <c r="G32"/>
  <c r="B10"/>
  <c r="B32" s="1"/>
  <c r="B54" s="1"/>
  <c r="B76" s="1"/>
  <c r="B5" i="3"/>
  <c r="K10"/>
  <c r="K11"/>
  <c r="K12"/>
  <c r="K13"/>
  <c r="K14"/>
  <c r="K15"/>
  <c r="K16"/>
  <c r="K17"/>
  <c r="K18"/>
  <c r="K19"/>
  <c r="K20"/>
  <c r="K21"/>
  <c r="K22"/>
  <c r="K23"/>
  <c r="K24"/>
  <c r="K9"/>
  <c r="D24"/>
  <c r="F24" s="1"/>
  <c r="E24"/>
  <c r="D23"/>
  <c r="F23" s="1"/>
  <c r="E23"/>
  <c r="D22"/>
  <c r="F22" s="1"/>
  <c r="E22"/>
  <c r="D10"/>
  <c r="F10" s="1"/>
  <c r="D11"/>
  <c r="F11" s="1"/>
  <c r="D12"/>
  <c r="D13"/>
  <c r="F13" s="1"/>
  <c r="D14"/>
  <c r="F14" s="1"/>
  <c r="D15"/>
  <c r="F15" s="1"/>
  <c r="D16"/>
  <c r="D17"/>
  <c r="F17" s="1"/>
  <c r="D18"/>
  <c r="F18" s="1"/>
  <c r="D19"/>
  <c r="F19" s="1"/>
  <c r="D20"/>
  <c r="D21"/>
  <c r="F21" s="1"/>
  <c r="D9"/>
  <c r="F9" s="1"/>
  <c r="F12"/>
  <c r="F16"/>
  <c r="F20"/>
  <c r="E10"/>
  <c r="E11"/>
  <c r="E12"/>
  <c r="E13"/>
  <c r="E14"/>
  <c r="E15"/>
  <c r="E16"/>
  <c r="E17"/>
  <c r="E18"/>
  <c r="E19"/>
  <c r="E20"/>
  <c r="E21"/>
  <c r="D2"/>
  <c r="C2"/>
  <c r="B2"/>
  <c r="G22" i="1"/>
  <c r="G21"/>
  <c r="G20"/>
  <c r="G19"/>
  <c r="G18"/>
  <c r="G17"/>
  <c r="G16"/>
  <c r="G15"/>
  <c r="G14"/>
  <c r="G13"/>
  <c r="G12"/>
  <c r="G11"/>
  <c r="B2"/>
  <c r="E2"/>
  <c r="C2"/>
  <c r="N10"/>
  <c r="U10" s="1"/>
  <c r="R23"/>
  <c r="Q23"/>
  <c r="P23"/>
  <c r="N22"/>
  <c r="N20"/>
  <c r="U20" s="1"/>
  <c r="N19"/>
  <c r="S19" s="1"/>
  <c r="N18"/>
  <c r="U18" s="1"/>
  <c r="N17"/>
  <c r="S17" s="1"/>
  <c r="N16"/>
  <c r="U16" s="1"/>
  <c r="N15"/>
  <c r="S15" s="1"/>
  <c r="N14"/>
  <c r="U14" s="1"/>
  <c r="N13"/>
  <c r="S13" s="1"/>
  <c r="N12"/>
  <c r="U12" s="1"/>
  <c r="N11"/>
  <c r="S11" s="1"/>
  <c r="U23" l="1"/>
  <c r="S84"/>
  <c r="S77"/>
  <c r="S79"/>
  <c r="S81"/>
  <c r="S83"/>
  <c r="S85"/>
  <c r="U54"/>
  <c r="U55"/>
  <c r="U56"/>
  <c r="U57"/>
  <c r="U58"/>
  <c r="U59"/>
  <c r="U60"/>
  <c r="U61"/>
  <c r="U62"/>
  <c r="U63"/>
  <c r="U64"/>
  <c r="S32"/>
  <c r="S33"/>
  <c r="S34"/>
  <c r="S35"/>
  <c r="S36"/>
  <c r="S37"/>
  <c r="S38"/>
  <c r="S39"/>
  <c r="S40"/>
  <c r="S41"/>
  <c r="S42"/>
  <c r="S10"/>
  <c r="S14"/>
  <c r="S18"/>
  <c r="S12"/>
  <c r="S16"/>
  <c r="U11"/>
  <c r="U13"/>
  <c r="U15"/>
  <c r="U17"/>
  <c r="U19"/>
  <c r="S23" l="1"/>
  <c r="T89" s="1"/>
</calcChain>
</file>

<file path=xl/sharedStrings.xml><?xml version="1.0" encoding="utf-8"?>
<sst xmlns="http://schemas.openxmlformats.org/spreadsheetml/2006/main" count="255" uniqueCount="75">
  <si>
    <t>1 четверть</t>
  </si>
  <si>
    <t>Средний баллл</t>
  </si>
  <si>
    <t>Качество знаний</t>
  </si>
  <si>
    <t>чет/пол</t>
  </si>
  <si>
    <t>год</t>
  </si>
  <si>
    <t>2а</t>
  </si>
  <si>
    <t>2б</t>
  </si>
  <si>
    <t>3а</t>
  </si>
  <si>
    <t>3б</t>
  </si>
  <si>
    <t>4а</t>
  </si>
  <si>
    <t>4б</t>
  </si>
  <si>
    <t>7а</t>
  </si>
  <si>
    <t>7б</t>
  </si>
  <si>
    <t>9а</t>
  </si>
  <si>
    <t>9б</t>
  </si>
  <si>
    <t xml:space="preserve">Ф.И.О. учителя </t>
  </si>
  <si>
    <t>Фамилия</t>
  </si>
  <si>
    <t>Имя</t>
  </si>
  <si>
    <t>Отчество</t>
  </si>
  <si>
    <t>Предмет</t>
  </si>
  <si>
    <t>Класс</t>
  </si>
  <si>
    <t>Количество уроков по плану</t>
  </si>
  <si>
    <t>Проведено</t>
  </si>
  <si>
    <t>Количество пропущенных уроков</t>
  </si>
  <si>
    <t>По какой причине</t>
  </si>
  <si>
    <t>Информатика</t>
  </si>
  <si>
    <t>-</t>
  </si>
  <si>
    <t>Четверть</t>
  </si>
  <si>
    <t>Ф.И.О. Учителя</t>
  </si>
  <si>
    <t>Выполнение учебного плана</t>
  </si>
  <si>
    <t>Количество пропусков</t>
  </si>
  <si>
    <t>Всего</t>
  </si>
  <si>
    <t>По уважительной причине</t>
  </si>
  <si>
    <t>Без уважительной причины</t>
  </si>
  <si>
    <t>Процент по уважительной причине</t>
  </si>
  <si>
    <t>Процент без уважительной причины</t>
  </si>
  <si>
    <t>Начало четветри</t>
  </si>
  <si>
    <t>Прибыло</t>
  </si>
  <si>
    <t>Выбыло</t>
  </si>
  <si>
    <t>Конец четверти</t>
  </si>
  <si>
    <t>5а</t>
  </si>
  <si>
    <t>5б</t>
  </si>
  <si>
    <t xml:space="preserve">Дзантиев </t>
  </si>
  <si>
    <t>Заур</t>
  </si>
  <si>
    <t>Аланович</t>
  </si>
  <si>
    <t>Должность</t>
  </si>
  <si>
    <t>Заполняется учителем (информатики и т.д.)</t>
  </si>
  <si>
    <t>Заполняется классным руковолителем</t>
  </si>
  <si>
    <t>Если вы являетесь и учителеи и классным руководителем заполняются обе колонки</t>
  </si>
  <si>
    <t>Всего по предмету</t>
  </si>
  <si>
    <t>Если вы преподаете в 10/11 классах заполняйте отчет только за полугодия (II и IV четверти) и не заполняете за I и III четверти</t>
  </si>
  <si>
    <t>3 четверть</t>
  </si>
  <si>
    <t>Итого по предмету</t>
  </si>
  <si>
    <t>а</t>
  </si>
  <si>
    <t>б</t>
  </si>
  <si>
    <t>Номер</t>
  </si>
  <si>
    <t>Ячейки не изменять!</t>
  </si>
  <si>
    <t>Кол-во учащихся</t>
  </si>
  <si>
    <t>Все 5</t>
  </si>
  <si>
    <t>С одной "4"</t>
  </si>
  <si>
    <t>Хорошисты</t>
  </si>
  <si>
    <t>С одной "3"</t>
  </si>
  <si>
    <t>Троешники</t>
  </si>
  <si>
    <t>Двоечники</t>
  </si>
  <si>
    <t>1а</t>
  </si>
  <si>
    <t>1б</t>
  </si>
  <si>
    <t>6а</t>
  </si>
  <si>
    <t>6б</t>
  </si>
  <si>
    <t>ИТОГО</t>
  </si>
  <si>
    <t>Статистика оценок</t>
  </si>
  <si>
    <r>
      <t>Если вы ведете предмет в определенном классе, то в графе "</t>
    </r>
    <r>
      <rPr>
        <b/>
        <sz val="11"/>
        <color theme="1"/>
        <rFont val="Calibri"/>
        <family val="2"/>
        <charset val="204"/>
        <scheme val="minor"/>
      </rPr>
      <t>НОМЕР</t>
    </r>
    <r>
      <rPr>
        <sz val="11"/>
        <color theme="1"/>
        <rFont val="Calibri"/>
        <family val="2"/>
        <charset val="204"/>
        <scheme val="minor"/>
      </rPr>
      <t>" ставите 1, иначе никакая цифра там не должна стоять.</t>
    </r>
  </si>
  <si>
    <t>2 четверть (I полугодие)</t>
  </si>
  <si>
    <t>4 четверть (II полугодие)</t>
  </si>
  <si>
    <r>
      <t>"</t>
    </r>
    <r>
      <rPr>
        <sz val="11"/>
        <color rgb="FF00B0F0"/>
        <rFont val="Calibri"/>
        <family val="2"/>
        <charset val="204"/>
        <scheme val="minor"/>
      </rPr>
      <t>Информация об обучающихся</t>
    </r>
    <r>
      <rPr>
        <sz val="11"/>
        <color theme="1"/>
        <rFont val="Calibri"/>
        <family val="2"/>
        <charset val="204"/>
        <scheme val="minor"/>
      </rPr>
      <t>" заполняет каждый учитель вне зависимости от того, какой предмет он ведет.</t>
    </r>
  </si>
  <si>
    <t>Количество обучающихся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</si>
</sst>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5" borderId="0" xfId="0" applyFill="1"/>
    <xf numFmtId="0" fontId="0" fillId="3" borderId="0" xfId="0" applyFill="1"/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4" borderId="0" xfId="0" applyFill="1"/>
    <xf numFmtId="0" fontId="0" fillId="4" borderId="1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2:G10"/>
  <sheetViews>
    <sheetView tabSelected="1" workbookViewId="0">
      <selection activeCell="C15" sqref="C15"/>
    </sheetView>
  </sheetViews>
  <sheetFormatPr defaultRowHeight="15"/>
  <cols>
    <col min="3" max="3" width="78.5703125" customWidth="1"/>
  </cols>
  <sheetData>
    <row r="2" spans="2:7">
      <c r="B2" s="17"/>
      <c r="C2" t="s">
        <v>46</v>
      </c>
    </row>
    <row r="3" spans="2:7">
      <c r="B3" s="18"/>
      <c r="C3" t="s">
        <v>47</v>
      </c>
    </row>
    <row r="4" spans="2:7">
      <c r="B4" s="22"/>
      <c r="C4" t="s">
        <v>56</v>
      </c>
    </row>
    <row r="5" spans="2:7">
      <c r="C5" t="s">
        <v>48</v>
      </c>
    </row>
    <row r="7" spans="2:7" ht="30">
      <c r="C7" s="10" t="s">
        <v>50</v>
      </c>
      <c r="D7" s="10"/>
      <c r="E7" s="10"/>
      <c r="F7" s="10"/>
      <c r="G7" s="10"/>
    </row>
    <row r="8" spans="2:7" ht="30">
      <c r="C8" s="10" t="s">
        <v>70</v>
      </c>
    </row>
    <row r="10" spans="2:7" ht="30">
      <c r="C10" s="10" t="s">
        <v>73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D8"/>
  <sheetViews>
    <sheetView workbookViewId="0">
      <selection activeCell="D18" sqref="D18"/>
    </sheetView>
  </sheetViews>
  <sheetFormatPr defaultRowHeight="15"/>
  <cols>
    <col min="2" max="2" width="13.28515625" customWidth="1"/>
    <col min="3" max="3" width="13.7109375" bestFit="1" customWidth="1"/>
    <col min="4" max="4" width="9.85546875" bestFit="1" customWidth="1"/>
  </cols>
  <sheetData>
    <row r="3" spans="2:4">
      <c r="B3" s="31" t="s">
        <v>16</v>
      </c>
      <c r="C3" s="31" t="s">
        <v>17</v>
      </c>
      <c r="D3" s="31" t="s">
        <v>18</v>
      </c>
    </row>
    <row r="4" spans="2:4">
      <c r="B4" s="2" t="s">
        <v>42</v>
      </c>
      <c r="C4" s="2" t="s">
        <v>43</v>
      </c>
      <c r="D4" s="2" t="s">
        <v>44</v>
      </c>
    </row>
    <row r="6" spans="2:4">
      <c r="B6" s="31" t="s">
        <v>45</v>
      </c>
    </row>
    <row r="8" spans="2:4">
      <c r="B8" s="31" t="s">
        <v>19</v>
      </c>
      <c r="C8" s="2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B1:U90"/>
  <sheetViews>
    <sheetView workbookViewId="0">
      <selection activeCell="G11" sqref="G11"/>
    </sheetView>
  </sheetViews>
  <sheetFormatPr defaultRowHeight="15"/>
  <cols>
    <col min="2" max="2" width="13.7109375" customWidth="1"/>
    <col min="3" max="4" width="6.5703125" customWidth="1"/>
    <col min="5" max="5" width="11.28515625" customWidth="1"/>
    <col min="6" max="6" width="11" customWidth="1"/>
    <col min="7" max="7" width="13.7109375" customWidth="1"/>
    <col min="8" max="8" width="9.140625" customWidth="1"/>
    <col min="11" max="11" width="7.28515625" customWidth="1"/>
    <col min="12" max="12" width="8" customWidth="1"/>
    <col min="13" max="13" width="5.7109375" customWidth="1"/>
    <col min="14" max="14" width="16" customWidth="1"/>
    <col min="21" max="21" width="16.140625" bestFit="1" customWidth="1"/>
  </cols>
  <sheetData>
    <row r="1" spans="2:21">
      <c r="B1" s="34" t="s">
        <v>15</v>
      </c>
      <c r="C1" s="34"/>
      <c r="D1" s="7"/>
    </row>
    <row r="2" spans="2:21">
      <c r="B2" t="str">
        <f>('Об учителе'!B4)</f>
        <v xml:space="preserve">Дзантиев </v>
      </c>
      <c r="C2" t="str">
        <f>('Об учителе'!C4)</f>
        <v>Заур</v>
      </c>
      <c r="E2" t="str">
        <f>('Об учителе'!D4)</f>
        <v>Аланович</v>
      </c>
    </row>
    <row r="4" spans="2:21">
      <c r="B4" s="30" t="s">
        <v>27</v>
      </c>
    </row>
    <row r="5" spans="2:21">
      <c r="B5" s="9">
        <v>1</v>
      </c>
    </row>
    <row r="6" spans="2:21">
      <c r="B6" s="9"/>
    </row>
    <row r="7" spans="2:21">
      <c r="B7" s="9" t="s">
        <v>29</v>
      </c>
    </row>
    <row r="8" spans="2:21" ht="45">
      <c r="B8" s="14" t="s">
        <v>19</v>
      </c>
      <c r="C8" s="14" t="s">
        <v>20</v>
      </c>
      <c r="D8" s="14"/>
      <c r="E8" s="15" t="s">
        <v>21</v>
      </c>
      <c r="F8" s="14" t="s">
        <v>22</v>
      </c>
      <c r="G8" s="14" t="s">
        <v>23</v>
      </c>
      <c r="H8" s="14" t="s">
        <v>24</v>
      </c>
      <c r="I8" s="13"/>
      <c r="K8" s="14" t="s">
        <v>55</v>
      </c>
      <c r="L8" s="35" t="s">
        <v>0</v>
      </c>
      <c r="M8" s="36"/>
      <c r="N8" s="37"/>
      <c r="O8" s="32">
        <v>5</v>
      </c>
      <c r="P8" s="32">
        <v>4</v>
      </c>
      <c r="Q8" s="32">
        <v>3</v>
      </c>
      <c r="R8" s="32">
        <v>2</v>
      </c>
      <c r="S8" s="1" t="s">
        <v>1</v>
      </c>
      <c r="T8" s="1"/>
      <c r="U8" s="5" t="s">
        <v>2</v>
      </c>
    </row>
    <row r="9" spans="2:21">
      <c r="B9" s="2"/>
      <c r="C9" s="2"/>
      <c r="D9" s="2"/>
      <c r="E9" s="2"/>
      <c r="F9" s="2"/>
      <c r="G9" s="2"/>
      <c r="H9" s="2"/>
      <c r="K9" s="2"/>
      <c r="L9" s="38" t="s">
        <v>20</v>
      </c>
      <c r="M9" s="38"/>
      <c r="N9" s="2" t="s">
        <v>57</v>
      </c>
      <c r="O9" s="33"/>
      <c r="P9" s="33"/>
      <c r="Q9" s="33"/>
      <c r="R9" s="33"/>
      <c r="S9" s="1" t="s">
        <v>3</v>
      </c>
      <c r="T9" s="1" t="s">
        <v>4</v>
      </c>
      <c r="U9" s="6"/>
    </row>
    <row r="10" spans="2:21">
      <c r="B10" s="2" t="str">
        <f>'Об учителе'!C8</f>
        <v>Информатика</v>
      </c>
      <c r="C10" s="11">
        <v>2</v>
      </c>
      <c r="D10" s="2" t="s">
        <v>53</v>
      </c>
      <c r="E10" s="2">
        <v>9</v>
      </c>
      <c r="F10" s="2">
        <v>9</v>
      </c>
      <c r="G10" s="2">
        <f>(E10-F10)</f>
        <v>0</v>
      </c>
      <c r="H10" s="19" t="s">
        <v>26</v>
      </c>
      <c r="K10" s="2">
        <v>1</v>
      </c>
      <c r="L10" s="11">
        <v>2</v>
      </c>
      <c r="M10" s="2" t="s">
        <v>53</v>
      </c>
      <c r="N10" s="3">
        <f>SUM(O10:R10)</f>
        <v>25</v>
      </c>
      <c r="O10" s="2">
        <v>14</v>
      </c>
      <c r="P10" s="2">
        <v>10</v>
      </c>
      <c r="Q10" s="2">
        <v>1</v>
      </c>
      <c r="R10" s="2">
        <v>0</v>
      </c>
      <c r="S10" s="4">
        <f t="shared" ref="S10:S20" si="0">(O10*$O$8+P10*$P$8+Q10*$Q$8+R10*$R$8)/N10</f>
        <v>4.5199999999999996</v>
      </c>
      <c r="T10" s="2"/>
      <c r="U10" s="2">
        <f>((O10+P10)/N10)*100</f>
        <v>96</v>
      </c>
    </row>
    <row r="11" spans="2:21">
      <c r="B11" s="2"/>
      <c r="C11" s="11">
        <v>2</v>
      </c>
      <c r="D11" s="2" t="s">
        <v>54</v>
      </c>
      <c r="E11" s="2">
        <v>9</v>
      </c>
      <c r="F11" s="2">
        <v>9</v>
      </c>
      <c r="G11" s="2">
        <f t="shared" ref="G10:G22" si="1">(E11-F11)</f>
        <v>0</v>
      </c>
      <c r="H11" s="19" t="s">
        <v>26</v>
      </c>
      <c r="K11" s="2">
        <v>1</v>
      </c>
      <c r="L11" s="11">
        <v>2</v>
      </c>
      <c r="M11" s="2" t="s">
        <v>54</v>
      </c>
      <c r="N11" s="3">
        <f t="shared" ref="N11:N22" si="2">SUM(O11:R11)</f>
        <v>23</v>
      </c>
      <c r="O11" s="2">
        <v>15</v>
      </c>
      <c r="P11" s="2">
        <v>7</v>
      </c>
      <c r="Q11" s="2">
        <v>1</v>
      </c>
      <c r="R11" s="2">
        <v>0</v>
      </c>
      <c r="S11" s="4">
        <f t="shared" si="0"/>
        <v>4.6086956521739131</v>
      </c>
      <c r="T11" s="2"/>
      <c r="U11" s="2">
        <f t="shared" ref="U11:U20" si="3">((O11+P11)/N11)*100</f>
        <v>95.652173913043484</v>
      </c>
    </row>
    <row r="12" spans="2:21">
      <c r="B12" s="2"/>
      <c r="C12" s="11">
        <v>3</v>
      </c>
      <c r="D12" s="2" t="s">
        <v>53</v>
      </c>
      <c r="E12" s="2">
        <v>9</v>
      </c>
      <c r="F12" s="2">
        <v>9</v>
      </c>
      <c r="G12" s="2">
        <f t="shared" si="1"/>
        <v>0</v>
      </c>
      <c r="H12" s="19" t="s">
        <v>26</v>
      </c>
      <c r="K12" s="2">
        <v>1</v>
      </c>
      <c r="L12" s="11">
        <v>3</v>
      </c>
      <c r="M12" s="2" t="s">
        <v>53</v>
      </c>
      <c r="N12" s="3">
        <f t="shared" si="2"/>
        <v>18</v>
      </c>
      <c r="O12" s="2">
        <v>8</v>
      </c>
      <c r="P12" s="2">
        <v>9</v>
      </c>
      <c r="Q12" s="2">
        <v>1</v>
      </c>
      <c r="R12" s="2">
        <v>0</v>
      </c>
      <c r="S12" s="4">
        <f t="shared" si="0"/>
        <v>4.3888888888888893</v>
      </c>
      <c r="T12" s="2"/>
      <c r="U12" s="2">
        <f t="shared" si="3"/>
        <v>94.444444444444443</v>
      </c>
    </row>
    <row r="13" spans="2:21">
      <c r="B13" s="2"/>
      <c r="C13" s="11">
        <v>3</v>
      </c>
      <c r="D13" s="2" t="s">
        <v>54</v>
      </c>
      <c r="E13" s="2">
        <v>9</v>
      </c>
      <c r="F13" s="2">
        <v>9</v>
      </c>
      <c r="G13" s="2">
        <f t="shared" si="1"/>
        <v>0</v>
      </c>
      <c r="H13" s="19" t="s">
        <v>26</v>
      </c>
      <c r="K13" s="2">
        <v>1</v>
      </c>
      <c r="L13" s="11">
        <v>3</v>
      </c>
      <c r="M13" s="2" t="s">
        <v>54</v>
      </c>
      <c r="N13" s="3">
        <f t="shared" si="2"/>
        <v>28</v>
      </c>
      <c r="O13" s="2">
        <v>17</v>
      </c>
      <c r="P13" s="2">
        <v>9</v>
      </c>
      <c r="Q13" s="2">
        <v>2</v>
      </c>
      <c r="R13" s="2">
        <v>0</v>
      </c>
      <c r="S13" s="4">
        <f t="shared" si="0"/>
        <v>4.5357142857142856</v>
      </c>
      <c r="T13" s="2"/>
      <c r="U13" s="2">
        <f t="shared" si="3"/>
        <v>92.857142857142861</v>
      </c>
    </row>
    <row r="14" spans="2:21">
      <c r="B14" s="2"/>
      <c r="C14" s="11">
        <v>4</v>
      </c>
      <c r="D14" s="2" t="s">
        <v>53</v>
      </c>
      <c r="E14" s="2">
        <v>9</v>
      </c>
      <c r="F14" s="2">
        <v>9</v>
      </c>
      <c r="G14" s="2">
        <f t="shared" si="1"/>
        <v>0</v>
      </c>
      <c r="H14" s="19" t="s">
        <v>26</v>
      </c>
      <c r="K14" s="2">
        <v>1</v>
      </c>
      <c r="L14" s="11">
        <v>4</v>
      </c>
      <c r="M14" s="2" t="s">
        <v>53</v>
      </c>
      <c r="N14" s="3">
        <f t="shared" si="2"/>
        <v>13</v>
      </c>
      <c r="O14" s="2">
        <v>5</v>
      </c>
      <c r="P14" s="2">
        <v>7</v>
      </c>
      <c r="Q14" s="2">
        <v>1</v>
      </c>
      <c r="R14" s="2">
        <v>0</v>
      </c>
      <c r="S14" s="4">
        <f t="shared" si="0"/>
        <v>4.3076923076923075</v>
      </c>
      <c r="T14" s="2"/>
      <c r="U14" s="2">
        <f t="shared" si="3"/>
        <v>92.307692307692307</v>
      </c>
    </row>
    <row r="15" spans="2:21">
      <c r="B15" s="2"/>
      <c r="C15" s="11">
        <v>4</v>
      </c>
      <c r="D15" s="2" t="s">
        <v>54</v>
      </c>
      <c r="E15" s="2">
        <v>9</v>
      </c>
      <c r="F15" s="2">
        <v>9</v>
      </c>
      <c r="G15" s="2">
        <f t="shared" si="1"/>
        <v>0</v>
      </c>
      <c r="H15" s="19" t="s">
        <v>26</v>
      </c>
      <c r="K15" s="2">
        <v>1</v>
      </c>
      <c r="L15" s="11">
        <v>4</v>
      </c>
      <c r="M15" s="2" t="s">
        <v>54</v>
      </c>
      <c r="N15" s="3">
        <f t="shared" si="2"/>
        <v>20</v>
      </c>
      <c r="O15" s="2">
        <v>8</v>
      </c>
      <c r="P15" s="2">
        <v>10</v>
      </c>
      <c r="Q15" s="2">
        <v>2</v>
      </c>
      <c r="R15" s="2">
        <v>0</v>
      </c>
      <c r="S15" s="4">
        <f t="shared" si="0"/>
        <v>4.3</v>
      </c>
      <c r="T15" s="2"/>
      <c r="U15" s="2">
        <f t="shared" si="3"/>
        <v>90</v>
      </c>
    </row>
    <row r="16" spans="2:21">
      <c r="B16" s="2"/>
      <c r="C16" s="11">
        <v>7</v>
      </c>
      <c r="D16" s="2" t="s">
        <v>53</v>
      </c>
      <c r="E16" s="2">
        <v>9</v>
      </c>
      <c r="F16" s="2">
        <v>9</v>
      </c>
      <c r="G16" s="2">
        <f t="shared" si="1"/>
        <v>0</v>
      </c>
      <c r="H16" s="19" t="s">
        <v>26</v>
      </c>
      <c r="K16" s="2">
        <v>1</v>
      </c>
      <c r="L16" s="11">
        <v>7</v>
      </c>
      <c r="M16" s="2" t="s">
        <v>53</v>
      </c>
      <c r="N16" s="3">
        <f t="shared" si="2"/>
        <v>23</v>
      </c>
      <c r="O16" s="2">
        <v>4</v>
      </c>
      <c r="P16" s="2">
        <v>8</v>
      </c>
      <c r="Q16" s="2">
        <v>11</v>
      </c>
      <c r="R16" s="2">
        <v>0</v>
      </c>
      <c r="S16" s="4">
        <f t="shared" si="0"/>
        <v>3.6956521739130435</v>
      </c>
      <c r="T16" s="2"/>
      <c r="U16" s="2">
        <f t="shared" si="3"/>
        <v>52.173913043478258</v>
      </c>
    </row>
    <row r="17" spans="2:21">
      <c r="B17" s="2"/>
      <c r="C17" s="11">
        <v>7</v>
      </c>
      <c r="D17" s="2" t="s">
        <v>54</v>
      </c>
      <c r="E17" s="2">
        <v>9</v>
      </c>
      <c r="F17" s="2">
        <v>9</v>
      </c>
      <c r="G17" s="2">
        <f t="shared" si="1"/>
        <v>0</v>
      </c>
      <c r="H17" s="19" t="s">
        <v>26</v>
      </c>
      <c r="K17" s="2">
        <v>1</v>
      </c>
      <c r="L17" s="11">
        <v>7</v>
      </c>
      <c r="M17" s="2" t="s">
        <v>54</v>
      </c>
      <c r="N17" s="3">
        <f t="shared" si="2"/>
        <v>23</v>
      </c>
      <c r="O17" s="2">
        <v>4</v>
      </c>
      <c r="P17" s="2">
        <v>11</v>
      </c>
      <c r="Q17" s="2">
        <v>8</v>
      </c>
      <c r="R17" s="2">
        <v>0</v>
      </c>
      <c r="S17" s="4">
        <f t="shared" si="0"/>
        <v>3.8260869565217392</v>
      </c>
      <c r="T17" s="2"/>
      <c r="U17" s="2">
        <f t="shared" si="3"/>
        <v>65.217391304347828</v>
      </c>
    </row>
    <row r="18" spans="2:21">
      <c r="B18" s="2"/>
      <c r="C18" s="11">
        <v>8</v>
      </c>
      <c r="D18" s="11"/>
      <c r="E18" s="2">
        <v>18</v>
      </c>
      <c r="F18" s="2">
        <v>18</v>
      </c>
      <c r="G18" s="2">
        <f t="shared" si="1"/>
        <v>0</v>
      </c>
      <c r="H18" s="19" t="s">
        <v>26</v>
      </c>
      <c r="K18" s="2">
        <v>1</v>
      </c>
      <c r="L18" s="11">
        <v>8</v>
      </c>
      <c r="M18" s="11"/>
      <c r="N18" s="3">
        <f t="shared" si="2"/>
        <v>30</v>
      </c>
      <c r="O18" s="2">
        <v>4</v>
      </c>
      <c r="P18" s="2">
        <v>10</v>
      </c>
      <c r="Q18" s="2">
        <v>16</v>
      </c>
      <c r="R18" s="2">
        <v>0</v>
      </c>
      <c r="S18" s="4">
        <f t="shared" si="0"/>
        <v>3.6</v>
      </c>
      <c r="T18" s="2"/>
      <c r="U18" s="2">
        <f t="shared" si="3"/>
        <v>46.666666666666664</v>
      </c>
    </row>
    <row r="19" spans="2:21">
      <c r="B19" s="2"/>
      <c r="C19" s="11">
        <v>9</v>
      </c>
      <c r="D19" s="2" t="s">
        <v>53</v>
      </c>
      <c r="E19" s="2">
        <v>18</v>
      </c>
      <c r="F19" s="2">
        <v>18</v>
      </c>
      <c r="G19" s="2">
        <f t="shared" si="1"/>
        <v>0</v>
      </c>
      <c r="H19" s="19" t="s">
        <v>26</v>
      </c>
      <c r="K19" s="2">
        <v>1</v>
      </c>
      <c r="L19" s="11">
        <v>9</v>
      </c>
      <c r="M19" s="2" t="s">
        <v>53</v>
      </c>
      <c r="N19" s="3">
        <f t="shared" si="2"/>
        <v>20</v>
      </c>
      <c r="O19" s="2">
        <v>1</v>
      </c>
      <c r="P19" s="2">
        <v>11</v>
      </c>
      <c r="Q19" s="2">
        <v>8</v>
      </c>
      <c r="R19" s="2">
        <v>0</v>
      </c>
      <c r="S19" s="4">
        <f t="shared" si="0"/>
        <v>3.65</v>
      </c>
      <c r="T19" s="2"/>
      <c r="U19" s="2">
        <f t="shared" si="3"/>
        <v>60</v>
      </c>
    </row>
    <row r="20" spans="2:21">
      <c r="B20" s="2"/>
      <c r="C20" s="11">
        <v>9</v>
      </c>
      <c r="D20" s="2" t="s">
        <v>54</v>
      </c>
      <c r="E20" s="2">
        <v>18</v>
      </c>
      <c r="F20" s="2">
        <v>18</v>
      </c>
      <c r="G20" s="2">
        <f t="shared" si="1"/>
        <v>0</v>
      </c>
      <c r="H20" s="19" t="s">
        <v>26</v>
      </c>
      <c r="K20" s="2">
        <v>1</v>
      </c>
      <c r="L20" s="11">
        <v>9</v>
      </c>
      <c r="M20" s="2" t="s">
        <v>54</v>
      </c>
      <c r="N20" s="3">
        <f t="shared" si="2"/>
        <v>26</v>
      </c>
      <c r="O20" s="2">
        <v>2</v>
      </c>
      <c r="P20" s="2">
        <v>13</v>
      </c>
      <c r="Q20" s="2">
        <v>11</v>
      </c>
      <c r="R20" s="2">
        <v>0</v>
      </c>
      <c r="S20" s="4">
        <f t="shared" si="0"/>
        <v>3.6538461538461537</v>
      </c>
      <c r="T20" s="2"/>
      <c r="U20" s="2">
        <f t="shared" si="3"/>
        <v>57.692307692307686</v>
      </c>
    </row>
    <row r="21" spans="2:21">
      <c r="B21" s="2"/>
      <c r="C21" s="11">
        <v>10</v>
      </c>
      <c r="D21" s="11"/>
      <c r="E21" s="2">
        <v>18</v>
      </c>
      <c r="F21" s="2">
        <v>18</v>
      </c>
      <c r="G21" s="2">
        <f t="shared" si="1"/>
        <v>0</v>
      </c>
      <c r="H21" s="19" t="s">
        <v>26</v>
      </c>
      <c r="K21" s="2"/>
      <c r="L21" s="11">
        <v>10</v>
      </c>
      <c r="M21" s="11"/>
      <c r="N21" s="20">
        <f>SUM(O21:R21)</f>
        <v>0</v>
      </c>
      <c r="O21" s="2"/>
      <c r="P21" s="2"/>
      <c r="Q21" s="2"/>
      <c r="R21" s="2"/>
      <c r="S21" s="21">
        <v>0</v>
      </c>
      <c r="T21" s="2"/>
      <c r="U21" s="21">
        <v>0</v>
      </c>
    </row>
    <row r="22" spans="2:21">
      <c r="B22" s="2"/>
      <c r="C22" s="11">
        <v>11</v>
      </c>
      <c r="D22" s="11"/>
      <c r="E22" s="2">
        <v>18</v>
      </c>
      <c r="F22" s="2">
        <v>18</v>
      </c>
      <c r="G22" s="2">
        <f t="shared" si="1"/>
        <v>0</v>
      </c>
      <c r="H22" s="19" t="s">
        <v>26</v>
      </c>
      <c r="K22" s="2"/>
      <c r="L22" s="11">
        <v>11</v>
      </c>
      <c r="M22" s="11"/>
      <c r="N22" s="20">
        <f t="shared" si="2"/>
        <v>0</v>
      </c>
      <c r="O22" s="2"/>
      <c r="P22" s="2"/>
      <c r="Q22" s="2"/>
      <c r="R22" s="2"/>
      <c r="S22" s="21">
        <v>0</v>
      </c>
      <c r="T22" s="2"/>
      <c r="U22" s="21">
        <v>0</v>
      </c>
    </row>
    <row r="23" spans="2:21">
      <c r="B23" t="s">
        <v>49</v>
      </c>
      <c r="E23" s="2">
        <f>E22+E21+E20+E19+E18+E17+E16+E15+E14+E13+E12+E11+E10</f>
        <v>162</v>
      </c>
      <c r="F23" s="2">
        <f t="shared" ref="F23:G23" si="4">F22+F21+F20+F19+F18+F17+F16+F15+F14+F13+F12+F11+F10</f>
        <v>162</v>
      </c>
      <c r="G23" s="2">
        <f t="shared" si="4"/>
        <v>0</v>
      </c>
      <c r="K23" s="2">
        <f>SUMIF(K10:K22,"=1")</f>
        <v>11</v>
      </c>
      <c r="L23" s="2"/>
      <c r="M23" s="2"/>
      <c r="N23" s="2"/>
      <c r="O23" s="2">
        <f>SUM(O10:O22)</f>
        <v>82</v>
      </c>
      <c r="P23" s="2">
        <f t="shared" ref="P23:R23" si="5">SUM(P10:P22)</f>
        <v>105</v>
      </c>
      <c r="Q23" s="2">
        <f>SUM(Q10:Q22)</f>
        <v>62</v>
      </c>
      <c r="R23" s="2">
        <f t="shared" si="5"/>
        <v>0</v>
      </c>
      <c r="S23" s="2">
        <f>SUM(S10:S22)/K23</f>
        <v>4.0987796744318485</v>
      </c>
      <c r="T23" s="2"/>
      <c r="U23" s="2">
        <f>SUM(U10:U22)/K23</f>
        <v>76.637430202647593</v>
      </c>
    </row>
    <row r="26" spans="2:21">
      <c r="B26" s="30" t="s">
        <v>27</v>
      </c>
    </row>
    <row r="27" spans="2:21">
      <c r="B27" s="9">
        <v>2</v>
      </c>
    </row>
    <row r="28" spans="2:21">
      <c r="B28" s="9"/>
    </row>
    <row r="29" spans="2:21">
      <c r="B29" s="9" t="s">
        <v>29</v>
      </c>
    </row>
    <row r="30" spans="2:21" ht="45">
      <c r="B30" s="14" t="s">
        <v>19</v>
      </c>
      <c r="C30" s="14" t="s">
        <v>20</v>
      </c>
      <c r="D30" s="14"/>
      <c r="E30" s="15" t="s">
        <v>21</v>
      </c>
      <c r="F30" s="14" t="s">
        <v>22</v>
      </c>
      <c r="G30" s="14" t="s">
        <v>23</v>
      </c>
      <c r="H30" s="14" t="s">
        <v>24</v>
      </c>
      <c r="I30" s="13"/>
      <c r="K30" s="14" t="s">
        <v>55</v>
      </c>
      <c r="L30" s="35" t="s">
        <v>71</v>
      </c>
      <c r="M30" s="36"/>
      <c r="N30" s="37"/>
      <c r="O30" s="32">
        <v>5</v>
      </c>
      <c r="P30" s="32">
        <v>4</v>
      </c>
      <c r="Q30" s="32">
        <v>3</v>
      </c>
      <c r="R30" s="32">
        <v>2</v>
      </c>
      <c r="S30" s="1" t="s">
        <v>1</v>
      </c>
      <c r="T30" s="1"/>
      <c r="U30" s="5" t="s">
        <v>2</v>
      </c>
    </row>
    <row r="31" spans="2:21">
      <c r="B31" s="2"/>
      <c r="C31" s="2"/>
      <c r="D31" s="2"/>
      <c r="E31" s="2"/>
      <c r="F31" s="2"/>
      <c r="G31" s="2"/>
      <c r="H31" s="2"/>
      <c r="K31" s="2"/>
      <c r="L31" s="38" t="s">
        <v>20</v>
      </c>
      <c r="M31" s="38"/>
      <c r="N31" s="2" t="s">
        <v>57</v>
      </c>
      <c r="O31" s="33"/>
      <c r="P31" s="33"/>
      <c r="Q31" s="33"/>
      <c r="R31" s="33"/>
      <c r="S31" s="1" t="s">
        <v>3</v>
      </c>
      <c r="T31" s="1" t="s">
        <v>4</v>
      </c>
      <c r="U31" s="6"/>
    </row>
    <row r="32" spans="2:21">
      <c r="B32" s="2" t="str">
        <f>B10</f>
        <v>Информатика</v>
      </c>
      <c r="C32" s="11">
        <v>2</v>
      </c>
      <c r="D32" s="2" t="s">
        <v>53</v>
      </c>
      <c r="E32" s="2">
        <v>9</v>
      </c>
      <c r="F32" s="2">
        <v>9</v>
      </c>
      <c r="G32" s="2">
        <f t="shared" ref="G32:G44" si="6">(E32-F32)</f>
        <v>0</v>
      </c>
      <c r="H32" s="19" t="s">
        <v>26</v>
      </c>
      <c r="K32" s="2">
        <v>1</v>
      </c>
      <c r="L32" s="11">
        <v>2</v>
      </c>
      <c r="M32" s="2" t="s">
        <v>53</v>
      </c>
      <c r="N32" s="3">
        <f>SUM(O32:R32)</f>
        <v>25</v>
      </c>
      <c r="O32" s="2">
        <v>14</v>
      </c>
      <c r="P32" s="2">
        <v>10</v>
      </c>
      <c r="Q32" s="2">
        <v>1</v>
      </c>
      <c r="R32" s="2">
        <v>0</v>
      </c>
      <c r="S32" s="4">
        <f t="shared" ref="S32:S42" si="7">(O32*$O$8+P32*$P$8+Q32*$Q$8+R32*$R$8)/N32</f>
        <v>4.5199999999999996</v>
      </c>
      <c r="T32" s="2"/>
      <c r="U32" s="2">
        <f>((O32+P32)/N32)*100</f>
        <v>96</v>
      </c>
    </row>
    <row r="33" spans="2:21">
      <c r="B33" s="2"/>
      <c r="C33" s="11">
        <v>2</v>
      </c>
      <c r="D33" s="2" t="s">
        <v>54</v>
      </c>
      <c r="E33" s="2">
        <v>9</v>
      </c>
      <c r="F33" s="2">
        <v>9</v>
      </c>
      <c r="G33" s="2">
        <f t="shared" si="6"/>
        <v>0</v>
      </c>
      <c r="H33" s="19" t="s">
        <v>26</v>
      </c>
      <c r="K33" s="2">
        <v>1</v>
      </c>
      <c r="L33" s="11">
        <v>2</v>
      </c>
      <c r="M33" s="2" t="s">
        <v>54</v>
      </c>
      <c r="N33" s="3">
        <f t="shared" ref="N33:N44" si="8">SUM(O33:R33)</f>
        <v>23</v>
      </c>
      <c r="O33" s="2">
        <v>15</v>
      </c>
      <c r="P33" s="2">
        <v>7</v>
      </c>
      <c r="Q33" s="2">
        <v>1</v>
      </c>
      <c r="R33" s="2">
        <v>0</v>
      </c>
      <c r="S33" s="4">
        <f t="shared" si="7"/>
        <v>4.6086956521739131</v>
      </c>
      <c r="T33" s="2"/>
      <c r="U33" s="2">
        <f t="shared" ref="U33:U44" si="9">((O33+P33)/N33)*100</f>
        <v>95.652173913043484</v>
      </c>
    </row>
    <row r="34" spans="2:21">
      <c r="B34" s="2"/>
      <c r="C34" s="11">
        <v>3</v>
      </c>
      <c r="D34" s="2" t="s">
        <v>53</v>
      </c>
      <c r="E34" s="2">
        <v>9</v>
      </c>
      <c r="F34" s="2">
        <v>9</v>
      </c>
      <c r="G34" s="2">
        <f t="shared" si="6"/>
        <v>0</v>
      </c>
      <c r="H34" s="19" t="s">
        <v>26</v>
      </c>
      <c r="K34" s="2">
        <v>1</v>
      </c>
      <c r="L34" s="11">
        <v>3</v>
      </c>
      <c r="M34" s="2" t="s">
        <v>53</v>
      </c>
      <c r="N34" s="3">
        <f t="shared" si="8"/>
        <v>18</v>
      </c>
      <c r="O34" s="2">
        <v>8</v>
      </c>
      <c r="P34" s="2">
        <v>9</v>
      </c>
      <c r="Q34" s="2">
        <v>1</v>
      </c>
      <c r="R34" s="2">
        <v>0</v>
      </c>
      <c r="S34" s="4">
        <f t="shared" si="7"/>
        <v>4.3888888888888893</v>
      </c>
      <c r="T34" s="2"/>
      <c r="U34" s="2">
        <f t="shared" si="9"/>
        <v>94.444444444444443</v>
      </c>
    </row>
    <row r="35" spans="2:21">
      <c r="B35" s="2"/>
      <c r="C35" s="11">
        <v>3</v>
      </c>
      <c r="D35" s="2" t="s">
        <v>54</v>
      </c>
      <c r="E35" s="2">
        <v>9</v>
      </c>
      <c r="F35" s="2">
        <v>9</v>
      </c>
      <c r="G35" s="2">
        <f t="shared" si="6"/>
        <v>0</v>
      </c>
      <c r="H35" s="19" t="s">
        <v>26</v>
      </c>
      <c r="K35" s="2">
        <v>1</v>
      </c>
      <c r="L35" s="11">
        <v>3</v>
      </c>
      <c r="M35" s="2" t="s">
        <v>54</v>
      </c>
      <c r="N35" s="3">
        <f t="shared" si="8"/>
        <v>28</v>
      </c>
      <c r="O35" s="2">
        <v>17</v>
      </c>
      <c r="P35" s="2">
        <v>9</v>
      </c>
      <c r="Q35" s="2">
        <v>2</v>
      </c>
      <c r="R35" s="2">
        <v>0</v>
      </c>
      <c r="S35" s="4">
        <f t="shared" si="7"/>
        <v>4.5357142857142856</v>
      </c>
      <c r="T35" s="2"/>
      <c r="U35" s="2">
        <f t="shared" si="9"/>
        <v>92.857142857142861</v>
      </c>
    </row>
    <row r="36" spans="2:21">
      <c r="B36" s="2"/>
      <c r="C36" s="11">
        <v>4</v>
      </c>
      <c r="D36" s="2" t="s">
        <v>53</v>
      </c>
      <c r="E36" s="2">
        <v>9</v>
      </c>
      <c r="F36" s="2">
        <v>9</v>
      </c>
      <c r="G36" s="2">
        <f t="shared" si="6"/>
        <v>0</v>
      </c>
      <c r="H36" s="19" t="s">
        <v>26</v>
      </c>
      <c r="K36" s="2">
        <v>1</v>
      </c>
      <c r="L36" s="11">
        <v>4</v>
      </c>
      <c r="M36" s="2" t="s">
        <v>53</v>
      </c>
      <c r="N36" s="3">
        <f t="shared" si="8"/>
        <v>13</v>
      </c>
      <c r="O36" s="2">
        <v>5</v>
      </c>
      <c r="P36" s="2">
        <v>7</v>
      </c>
      <c r="Q36" s="2">
        <v>1</v>
      </c>
      <c r="R36" s="2">
        <v>0</v>
      </c>
      <c r="S36" s="4">
        <f t="shared" si="7"/>
        <v>4.3076923076923075</v>
      </c>
      <c r="T36" s="2"/>
      <c r="U36" s="2">
        <f t="shared" si="9"/>
        <v>92.307692307692307</v>
      </c>
    </row>
    <row r="37" spans="2:21">
      <c r="B37" s="2"/>
      <c r="C37" s="11">
        <v>4</v>
      </c>
      <c r="D37" s="2" t="s">
        <v>54</v>
      </c>
      <c r="E37" s="2">
        <v>9</v>
      </c>
      <c r="F37" s="2">
        <v>9</v>
      </c>
      <c r="G37" s="2">
        <f t="shared" si="6"/>
        <v>0</v>
      </c>
      <c r="H37" s="19" t="s">
        <v>26</v>
      </c>
      <c r="K37" s="2">
        <v>1</v>
      </c>
      <c r="L37" s="11">
        <v>4</v>
      </c>
      <c r="M37" s="2" t="s">
        <v>54</v>
      </c>
      <c r="N37" s="3">
        <f t="shared" si="8"/>
        <v>20</v>
      </c>
      <c r="O37" s="2">
        <v>8</v>
      </c>
      <c r="P37" s="2">
        <v>10</v>
      </c>
      <c r="Q37" s="2">
        <v>2</v>
      </c>
      <c r="R37" s="2">
        <v>0</v>
      </c>
      <c r="S37" s="4">
        <f t="shared" si="7"/>
        <v>4.3</v>
      </c>
      <c r="T37" s="2"/>
      <c r="U37" s="2">
        <f t="shared" si="9"/>
        <v>90</v>
      </c>
    </row>
    <row r="38" spans="2:21">
      <c r="B38" s="2"/>
      <c r="C38" s="11">
        <v>7</v>
      </c>
      <c r="D38" s="2" t="s">
        <v>53</v>
      </c>
      <c r="E38" s="2">
        <v>9</v>
      </c>
      <c r="F38" s="2">
        <v>9</v>
      </c>
      <c r="G38" s="2">
        <f t="shared" si="6"/>
        <v>0</v>
      </c>
      <c r="H38" s="19" t="s">
        <v>26</v>
      </c>
      <c r="K38" s="2">
        <v>1</v>
      </c>
      <c r="L38" s="11">
        <v>7</v>
      </c>
      <c r="M38" s="2" t="s">
        <v>53</v>
      </c>
      <c r="N38" s="3">
        <f t="shared" si="8"/>
        <v>23</v>
      </c>
      <c r="O38" s="2">
        <v>4</v>
      </c>
      <c r="P38" s="2">
        <v>8</v>
      </c>
      <c r="Q38" s="2">
        <v>11</v>
      </c>
      <c r="R38" s="2">
        <v>0</v>
      </c>
      <c r="S38" s="4">
        <f t="shared" si="7"/>
        <v>3.6956521739130435</v>
      </c>
      <c r="T38" s="2"/>
      <c r="U38" s="2">
        <f t="shared" si="9"/>
        <v>52.173913043478258</v>
      </c>
    </row>
    <row r="39" spans="2:21">
      <c r="B39" s="2"/>
      <c r="C39" s="11">
        <v>7</v>
      </c>
      <c r="D39" s="2" t="s">
        <v>54</v>
      </c>
      <c r="E39" s="2">
        <v>9</v>
      </c>
      <c r="F39" s="2">
        <v>9</v>
      </c>
      <c r="G39" s="2">
        <f t="shared" si="6"/>
        <v>0</v>
      </c>
      <c r="H39" s="19" t="s">
        <v>26</v>
      </c>
      <c r="K39" s="2">
        <v>1</v>
      </c>
      <c r="L39" s="11">
        <v>7</v>
      </c>
      <c r="M39" s="2" t="s">
        <v>54</v>
      </c>
      <c r="N39" s="3">
        <f t="shared" si="8"/>
        <v>23</v>
      </c>
      <c r="O39" s="2">
        <v>4</v>
      </c>
      <c r="P39" s="2">
        <v>11</v>
      </c>
      <c r="Q39" s="2">
        <v>8</v>
      </c>
      <c r="R39" s="2">
        <v>0</v>
      </c>
      <c r="S39" s="4">
        <f t="shared" si="7"/>
        <v>3.8260869565217392</v>
      </c>
      <c r="T39" s="2"/>
      <c r="U39" s="2">
        <f t="shared" si="9"/>
        <v>65.217391304347828</v>
      </c>
    </row>
    <row r="40" spans="2:21">
      <c r="B40" s="2"/>
      <c r="C40" s="11">
        <v>8</v>
      </c>
      <c r="D40" s="11"/>
      <c r="E40" s="2">
        <v>18</v>
      </c>
      <c r="F40" s="2">
        <v>18</v>
      </c>
      <c r="G40" s="2">
        <f t="shared" si="6"/>
        <v>0</v>
      </c>
      <c r="H40" s="19" t="s">
        <v>26</v>
      </c>
      <c r="K40" s="2">
        <v>1</v>
      </c>
      <c r="L40" s="11">
        <v>8</v>
      </c>
      <c r="M40" s="11"/>
      <c r="N40" s="3">
        <f t="shared" si="8"/>
        <v>30</v>
      </c>
      <c r="O40" s="2">
        <v>4</v>
      </c>
      <c r="P40" s="2">
        <v>10</v>
      </c>
      <c r="Q40" s="2">
        <v>16</v>
      </c>
      <c r="R40" s="2">
        <v>0</v>
      </c>
      <c r="S40" s="4">
        <f t="shared" si="7"/>
        <v>3.6</v>
      </c>
      <c r="T40" s="2"/>
      <c r="U40" s="2">
        <f t="shared" si="9"/>
        <v>46.666666666666664</v>
      </c>
    </row>
    <row r="41" spans="2:21">
      <c r="B41" s="2"/>
      <c r="C41" s="11">
        <v>9</v>
      </c>
      <c r="D41" s="2" t="s">
        <v>53</v>
      </c>
      <c r="E41" s="2">
        <v>18</v>
      </c>
      <c r="F41" s="2">
        <v>18</v>
      </c>
      <c r="G41" s="2">
        <f t="shared" si="6"/>
        <v>0</v>
      </c>
      <c r="H41" s="19" t="s">
        <v>26</v>
      </c>
      <c r="K41" s="2">
        <v>1</v>
      </c>
      <c r="L41" s="11">
        <v>9</v>
      </c>
      <c r="M41" s="2" t="s">
        <v>53</v>
      </c>
      <c r="N41" s="3">
        <f t="shared" si="8"/>
        <v>20</v>
      </c>
      <c r="O41" s="2">
        <v>1</v>
      </c>
      <c r="P41" s="2">
        <v>11</v>
      </c>
      <c r="Q41" s="2">
        <v>8</v>
      </c>
      <c r="R41" s="2">
        <v>0</v>
      </c>
      <c r="S41" s="4">
        <f t="shared" si="7"/>
        <v>3.65</v>
      </c>
      <c r="T41" s="2"/>
      <c r="U41" s="2">
        <f t="shared" si="9"/>
        <v>60</v>
      </c>
    </row>
    <row r="42" spans="2:21">
      <c r="B42" s="2"/>
      <c r="C42" s="11">
        <v>9</v>
      </c>
      <c r="D42" s="2" t="s">
        <v>54</v>
      </c>
      <c r="E42" s="2">
        <v>18</v>
      </c>
      <c r="F42" s="2">
        <v>18</v>
      </c>
      <c r="G42" s="2">
        <f t="shared" si="6"/>
        <v>0</v>
      </c>
      <c r="H42" s="19" t="s">
        <v>26</v>
      </c>
      <c r="K42" s="2">
        <v>1</v>
      </c>
      <c r="L42" s="11">
        <v>9</v>
      </c>
      <c r="M42" s="2" t="s">
        <v>54</v>
      </c>
      <c r="N42" s="3">
        <f t="shared" si="8"/>
        <v>26</v>
      </c>
      <c r="O42" s="2">
        <v>2</v>
      </c>
      <c r="P42" s="2">
        <v>13</v>
      </c>
      <c r="Q42" s="2">
        <v>11</v>
      </c>
      <c r="R42" s="2">
        <v>0</v>
      </c>
      <c r="S42" s="4">
        <f t="shared" si="7"/>
        <v>3.6538461538461537</v>
      </c>
      <c r="T42" s="2"/>
      <c r="U42" s="2">
        <f t="shared" si="9"/>
        <v>57.692307692307686</v>
      </c>
    </row>
    <row r="43" spans="2:21">
      <c r="B43" s="2"/>
      <c r="C43" s="11">
        <v>10</v>
      </c>
      <c r="D43" s="11"/>
      <c r="E43" s="2">
        <v>18</v>
      </c>
      <c r="F43" s="2">
        <v>18</v>
      </c>
      <c r="G43" s="2">
        <f t="shared" si="6"/>
        <v>0</v>
      </c>
      <c r="H43" s="19" t="s">
        <v>26</v>
      </c>
      <c r="K43" s="2">
        <v>1</v>
      </c>
      <c r="L43" s="11">
        <v>10</v>
      </c>
      <c r="M43" s="11"/>
      <c r="N43" s="3">
        <f t="shared" si="8"/>
        <v>23</v>
      </c>
      <c r="O43" s="2">
        <v>8</v>
      </c>
      <c r="P43" s="2">
        <v>6</v>
      </c>
      <c r="Q43" s="2">
        <v>8</v>
      </c>
      <c r="R43" s="2">
        <v>1</v>
      </c>
      <c r="S43" s="4">
        <f t="shared" ref="S43:S44" si="10">(O43*$O$8+P43*$P$8+Q43*$Q$8+R43*$R$8)/N43</f>
        <v>3.9130434782608696</v>
      </c>
      <c r="T43" s="2"/>
      <c r="U43" s="2">
        <f t="shared" si="9"/>
        <v>60.869565217391312</v>
      </c>
    </row>
    <row r="44" spans="2:21">
      <c r="B44" s="2"/>
      <c r="C44" s="11">
        <v>11</v>
      </c>
      <c r="D44" s="11"/>
      <c r="E44" s="2">
        <v>18</v>
      </c>
      <c r="F44" s="2">
        <v>18</v>
      </c>
      <c r="G44" s="2">
        <f t="shared" si="6"/>
        <v>0</v>
      </c>
      <c r="H44" s="19" t="s">
        <v>26</v>
      </c>
      <c r="K44" s="2">
        <v>1</v>
      </c>
      <c r="L44" s="11">
        <v>11</v>
      </c>
      <c r="M44" s="11"/>
      <c r="N44" s="3">
        <f t="shared" si="8"/>
        <v>24</v>
      </c>
      <c r="O44" s="2">
        <v>9</v>
      </c>
      <c r="P44" s="2">
        <v>5</v>
      </c>
      <c r="Q44" s="2">
        <v>8</v>
      </c>
      <c r="R44" s="2">
        <v>2</v>
      </c>
      <c r="S44" s="4">
        <f t="shared" si="10"/>
        <v>3.875</v>
      </c>
      <c r="T44" s="2"/>
      <c r="U44" s="2">
        <f t="shared" si="9"/>
        <v>58.333333333333336</v>
      </c>
    </row>
    <row r="45" spans="2:21">
      <c r="B45" t="s">
        <v>49</v>
      </c>
      <c r="E45" s="2">
        <f>E44+E43+E42+E41+E40+E39+E38+E37+E36+E35+E34+E33+E32</f>
        <v>162</v>
      </c>
      <c r="F45" s="2">
        <f t="shared" ref="F45:G45" si="11">F44+F43+F42+F41+F40+F39+F38+F37+F36+F35+F34+F33+F32</f>
        <v>162</v>
      </c>
      <c r="G45" s="2">
        <f t="shared" si="11"/>
        <v>0</v>
      </c>
      <c r="K45" s="2">
        <f>SUMIF(K32:K44,"=1")</f>
        <v>13</v>
      </c>
      <c r="L45" s="2"/>
      <c r="M45" s="2"/>
      <c r="N45" s="2"/>
      <c r="O45" s="2">
        <f>SUM(O32:O44)</f>
        <v>99</v>
      </c>
      <c r="P45" s="2">
        <f t="shared" ref="P45" si="12">SUM(P32:P44)</f>
        <v>116</v>
      </c>
      <c r="Q45" s="2">
        <f>SUM(Q32:Q44)</f>
        <v>78</v>
      </c>
      <c r="R45" s="2">
        <f t="shared" ref="R45" si="13">SUM(R32:R44)</f>
        <v>3</v>
      </c>
      <c r="S45" s="2">
        <f>SUM(S32:S44)/K45</f>
        <v>4.0672784536162458</v>
      </c>
      <c r="T45" s="2"/>
      <c r="U45" s="2">
        <f>SUM(U32:U44)/K45</f>
        <v>74.016510059988335</v>
      </c>
    </row>
    <row r="48" spans="2:21">
      <c r="B48" s="30" t="s">
        <v>27</v>
      </c>
    </row>
    <row r="49" spans="2:21">
      <c r="B49" s="9">
        <v>3</v>
      </c>
    </row>
    <row r="50" spans="2:21">
      <c r="B50" s="9"/>
    </row>
    <row r="51" spans="2:21">
      <c r="B51" s="9" t="s">
        <v>29</v>
      </c>
    </row>
    <row r="52" spans="2:21" ht="45">
      <c r="B52" s="14" t="s">
        <v>19</v>
      </c>
      <c r="C52" s="14" t="s">
        <v>20</v>
      </c>
      <c r="D52" s="14"/>
      <c r="E52" s="15" t="s">
        <v>21</v>
      </c>
      <c r="F52" s="14" t="s">
        <v>22</v>
      </c>
      <c r="G52" s="14" t="s">
        <v>23</v>
      </c>
      <c r="H52" s="14" t="s">
        <v>24</v>
      </c>
      <c r="I52" s="13"/>
      <c r="K52" s="14" t="s">
        <v>55</v>
      </c>
      <c r="L52" s="35" t="s">
        <v>51</v>
      </c>
      <c r="M52" s="36"/>
      <c r="N52" s="37"/>
      <c r="O52" s="32">
        <v>5</v>
      </c>
      <c r="P52" s="32">
        <v>4</v>
      </c>
      <c r="Q52" s="32">
        <v>3</v>
      </c>
      <c r="R52" s="32">
        <v>2</v>
      </c>
      <c r="S52" s="1" t="s">
        <v>1</v>
      </c>
      <c r="T52" s="1"/>
      <c r="U52" s="5" t="s">
        <v>2</v>
      </c>
    </row>
    <row r="53" spans="2:21">
      <c r="B53" s="2"/>
      <c r="C53" s="2"/>
      <c r="D53" s="2"/>
      <c r="E53" s="2"/>
      <c r="F53" s="2"/>
      <c r="G53" s="2"/>
      <c r="H53" s="2"/>
      <c r="K53" s="2"/>
      <c r="L53" s="38" t="s">
        <v>20</v>
      </c>
      <c r="M53" s="38"/>
      <c r="N53" s="2" t="s">
        <v>57</v>
      </c>
      <c r="O53" s="33"/>
      <c r="P53" s="33"/>
      <c r="Q53" s="33"/>
      <c r="R53" s="33"/>
      <c r="S53" s="1" t="s">
        <v>3</v>
      </c>
      <c r="T53" s="1" t="s">
        <v>4</v>
      </c>
      <c r="U53" s="6"/>
    </row>
    <row r="54" spans="2:21">
      <c r="B54" s="2" t="str">
        <f>B32</f>
        <v>Информатика</v>
      </c>
      <c r="C54" s="11">
        <v>2</v>
      </c>
      <c r="D54" s="2" t="s">
        <v>53</v>
      </c>
      <c r="E54" s="2">
        <v>9</v>
      </c>
      <c r="F54" s="2">
        <v>9</v>
      </c>
      <c r="G54" s="2">
        <f t="shared" ref="G54:G66" si="14">(E54-F54)</f>
        <v>0</v>
      </c>
      <c r="H54" s="19" t="s">
        <v>26</v>
      </c>
      <c r="K54" s="2">
        <v>1</v>
      </c>
      <c r="L54" s="11">
        <v>2</v>
      </c>
      <c r="M54" s="2" t="s">
        <v>53</v>
      </c>
      <c r="N54" s="3">
        <f>SUM(O54:R54)</f>
        <v>25</v>
      </c>
      <c r="O54" s="2">
        <v>14</v>
      </c>
      <c r="P54" s="2">
        <v>10</v>
      </c>
      <c r="Q54" s="2">
        <v>1</v>
      </c>
      <c r="R54" s="2">
        <v>0</v>
      </c>
      <c r="S54" s="4">
        <f t="shared" ref="S54:S64" si="15">(O54*$O$8+P54*$P$8+Q54*$Q$8+R54*$R$8)/N54</f>
        <v>4.5199999999999996</v>
      </c>
      <c r="T54" s="2"/>
      <c r="U54" s="2">
        <f>((O54+P54)/N54)*100</f>
        <v>96</v>
      </c>
    </row>
    <row r="55" spans="2:21">
      <c r="B55" s="2"/>
      <c r="C55" s="11">
        <v>2</v>
      </c>
      <c r="D55" s="2" t="s">
        <v>54</v>
      </c>
      <c r="E55" s="2">
        <v>9</v>
      </c>
      <c r="F55" s="2">
        <v>9</v>
      </c>
      <c r="G55" s="2">
        <f t="shared" si="14"/>
        <v>0</v>
      </c>
      <c r="H55" s="19" t="s">
        <v>26</v>
      </c>
      <c r="K55" s="2">
        <v>1</v>
      </c>
      <c r="L55" s="11">
        <v>2</v>
      </c>
      <c r="M55" s="2" t="s">
        <v>54</v>
      </c>
      <c r="N55" s="3">
        <f t="shared" ref="N55:N66" si="16">SUM(O55:R55)</f>
        <v>23</v>
      </c>
      <c r="O55" s="2">
        <v>15</v>
      </c>
      <c r="P55" s="2">
        <v>7</v>
      </c>
      <c r="Q55" s="2">
        <v>1</v>
      </c>
      <c r="R55" s="2">
        <v>0</v>
      </c>
      <c r="S55" s="4">
        <f t="shared" si="15"/>
        <v>4.6086956521739131</v>
      </c>
      <c r="T55" s="2"/>
      <c r="U55" s="2">
        <f t="shared" ref="U55:U64" si="17">((O55+P55)/N55)*100</f>
        <v>95.652173913043484</v>
      </c>
    </row>
    <row r="56" spans="2:21">
      <c r="B56" s="2"/>
      <c r="C56" s="11">
        <v>3</v>
      </c>
      <c r="D56" s="2" t="s">
        <v>53</v>
      </c>
      <c r="E56" s="2">
        <v>9</v>
      </c>
      <c r="F56" s="2">
        <v>9</v>
      </c>
      <c r="G56" s="2">
        <f t="shared" si="14"/>
        <v>0</v>
      </c>
      <c r="H56" s="19" t="s">
        <v>26</v>
      </c>
      <c r="K56" s="2">
        <v>1</v>
      </c>
      <c r="L56" s="11">
        <v>3</v>
      </c>
      <c r="M56" s="2" t="s">
        <v>53</v>
      </c>
      <c r="N56" s="3">
        <f t="shared" si="16"/>
        <v>18</v>
      </c>
      <c r="O56" s="2">
        <v>8</v>
      </c>
      <c r="P56" s="2">
        <v>9</v>
      </c>
      <c r="Q56" s="2">
        <v>1</v>
      </c>
      <c r="R56" s="2">
        <v>0</v>
      </c>
      <c r="S56" s="4">
        <f t="shared" si="15"/>
        <v>4.3888888888888893</v>
      </c>
      <c r="T56" s="2"/>
      <c r="U56" s="2">
        <f t="shared" si="17"/>
        <v>94.444444444444443</v>
      </c>
    </row>
    <row r="57" spans="2:21">
      <c r="B57" s="2"/>
      <c r="C57" s="11">
        <v>3</v>
      </c>
      <c r="D57" s="2" t="s">
        <v>54</v>
      </c>
      <c r="E57" s="2">
        <v>9</v>
      </c>
      <c r="F57" s="2">
        <v>9</v>
      </c>
      <c r="G57" s="2">
        <f t="shared" si="14"/>
        <v>0</v>
      </c>
      <c r="H57" s="19" t="s">
        <v>26</v>
      </c>
      <c r="K57" s="2">
        <v>1</v>
      </c>
      <c r="L57" s="11">
        <v>3</v>
      </c>
      <c r="M57" s="2" t="s">
        <v>54</v>
      </c>
      <c r="N57" s="3">
        <f t="shared" si="16"/>
        <v>28</v>
      </c>
      <c r="O57" s="2">
        <v>17</v>
      </c>
      <c r="P57" s="2">
        <v>9</v>
      </c>
      <c r="Q57" s="2">
        <v>2</v>
      </c>
      <c r="R57" s="2">
        <v>0</v>
      </c>
      <c r="S57" s="4">
        <f t="shared" si="15"/>
        <v>4.5357142857142856</v>
      </c>
      <c r="T57" s="2"/>
      <c r="U57" s="2">
        <f t="shared" si="17"/>
        <v>92.857142857142861</v>
      </c>
    </row>
    <row r="58" spans="2:21">
      <c r="B58" s="2"/>
      <c r="C58" s="11">
        <v>4</v>
      </c>
      <c r="D58" s="2" t="s">
        <v>53</v>
      </c>
      <c r="E58" s="2">
        <v>9</v>
      </c>
      <c r="F58" s="2">
        <v>9</v>
      </c>
      <c r="G58" s="2">
        <f t="shared" si="14"/>
        <v>0</v>
      </c>
      <c r="H58" s="19" t="s">
        <v>26</v>
      </c>
      <c r="K58" s="2">
        <v>1</v>
      </c>
      <c r="L58" s="11">
        <v>4</v>
      </c>
      <c r="M58" s="2" t="s">
        <v>53</v>
      </c>
      <c r="N58" s="3">
        <f t="shared" si="16"/>
        <v>13</v>
      </c>
      <c r="O58" s="2">
        <v>5</v>
      </c>
      <c r="P58" s="2">
        <v>7</v>
      </c>
      <c r="Q58" s="2">
        <v>1</v>
      </c>
      <c r="R58" s="2">
        <v>0</v>
      </c>
      <c r="S58" s="4">
        <f t="shared" si="15"/>
        <v>4.3076923076923075</v>
      </c>
      <c r="T58" s="2"/>
      <c r="U58" s="2">
        <f t="shared" si="17"/>
        <v>92.307692307692307</v>
      </c>
    </row>
    <row r="59" spans="2:21">
      <c r="B59" s="2"/>
      <c r="C59" s="11">
        <v>4</v>
      </c>
      <c r="D59" s="2" t="s">
        <v>54</v>
      </c>
      <c r="E59" s="2">
        <v>9</v>
      </c>
      <c r="F59" s="2">
        <v>9</v>
      </c>
      <c r="G59" s="2">
        <f t="shared" si="14"/>
        <v>0</v>
      </c>
      <c r="H59" s="19" t="s">
        <v>26</v>
      </c>
      <c r="K59" s="2">
        <v>1</v>
      </c>
      <c r="L59" s="11">
        <v>4</v>
      </c>
      <c r="M59" s="2" t="s">
        <v>54</v>
      </c>
      <c r="N59" s="3">
        <f t="shared" si="16"/>
        <v>20</v>
      </c>
      <c r="O59" s="2">
        <v>8</v>
      </c>
      <c r="P59" s="2">
        <v>10</v>
      </c>
      <c r="Q59" s="2">
        <v>2</v>
      </c>
      <c r="R59" s="2">
        <v>0</v>
      </c>
      <c r="S59" s="4">
        <f t="shared" si="15"/>
        <v>4.3</v>
      </c>
      <c r="T59" s="2"/>
      <c r="U59" s="2">
        <f t="shared" si="17"/>
        <v>90</v>
      </c>
    </row>
    <row r="60" spans="2:21">
      <c r="B60" s="2"/>
      <c r="C60" s="11">
        <v>7</v>
      </c>
      <c r="D60" s="2" t="s">
        <v>53</v>
      </c>
      <c r="E60" s="2">
        <v>9</v>
      </c>
      <c r="F60" s="2">
        <v>9</v>
      </c>
      <c r="G60" s="2">
        <f t="shared" si="14"/>
        <v>0</v>
      </c>
      <c r="H60" s="19" t="s">
        <v>26</v>
      </c>
      <c r="K60" s="2">
        <v>1</v>
      </c>
      <c r="L60" s="11">
        <v>7</v>
      </c>
      <c r="M60" s="2" t="s">
        <v>53</v>
      </c>
      <c r="N60" s="3">
        <f t="shared" si="16"/>
        <v>23</v>
      </c>
      <c r="O60" s="2">
        <v>4</v>
      </c>
      <c r="P60" s="2">
        <v>8</v>
      </c>
      <c r="Q60" s="2">
        <v>11</v>
      </c>
      <c r="R60" s="2">
        <v>0</v>
      </c>
      <c r="S60" s="4">
        <f t="shared" si="15"/>
        <v>3.6956521739130435</v>
      </c>
      <c r="T60" s="2"/>
      <c r="U60" s="2">
        <f t="shared" si="17"/>
        <v>52.173913043478258</v>
      </c>
    </row>
    <row r="61" spans="2:21">
      <c r="B61" s="2"/>
      <c r="C61" s="11">
        <v>7</v>
      </c>
      <c r="D61" s="2" t="s">
        <v>54</v>
      </c>
      <c r="E61" s="2">
        <v>9</v>
      </c>
      <c r="F61" s="2">
        <v>9</v>
      </c>
      <c r="G61" s="2">
        <f t="shared" si="14"/>
        <v>0</v>
      </c>
      <c r="H61" s="19" t="s">
        <v>26</v>
      </c>
      <c r="K61" s="2">
        <v>1</v>
      </c>
      <c r="L61" s="11">
        <v>7</v>
      </c>
      <c r="M61" s="2" t="s">
        <v>54</v>
      </c>
      <c r="N61" s="3">
        <f t="shared" si="16"/>
        <v>23</v>
      </c>
      <c r="O61" s="2">
        <v>4</v>
      </c>
      <c r="P61" s="2">
        <v>11</v>
      </c>
      <c r="Q61" s="2">
        <v>8</v>
      </c>
      <c r="R61" s="2">
        <v>0</v>
      </c>
      <c r="S61" s="4">
        <f t="shared" si="15"/>
        <v>3.8260869565217392</v>
      </c>
      <c r="T61" s="2"/>
      <c r="U61" s="2">
        <f t="shared" si="17"/>
        <v>65.217391304347828</v>
      </c>
    </row>
    <row r="62" spans="2:21">
      <c r="B62" s="2"/>
      <c r="C62" s="11">
        <v>8</v>
      </c>
      <c r="D62" s="11"/>
      <c r="E62" s="2">
        <v>18</v>
      </c>
      <c r="F62" s="2">
        <v>18</v>
      </c>
      <c r="G62" s="2">
        <f t="shared" si="14"/>
        <v>0</v>
      </c>
      <c r="H62" s="19" t="s">
        <v>26</v>
      </c>
      <c r="K62" s="2">
        <v>1</v>
      </c>
      <c r="L62" s="11">
        <v>8</v>
      </c>
      <c r="M62" s="11"/>
      <c r="N62" s="3">
        <f t="shared" si="16"/>
        <v>30</v>
      </c>
      <c r="O62" s="2">
        <v>4</v>
      </c>
      <c r="P62" s="2">
        <v>10</v>
      </c>
      <c r="Q62" s="2">
        <v>16</v>
      </c>
      <c r="R62" s="2">
        <v>0</v>
      </c>
      <c r="S62" s="4">
        <f t="shared" si="15"/>
        <v>3.6</v>
      </c>
      <c r="T62" s="2"/>
      <c r="U62" s="2">
        <f t="shared" si="17"/>
        <v>46.666666666666664</v>
      </c>
    </row>
    <row r="63" spans="2:21">
      <c r="B63" s="2"/>
      <c r="C63" s="11">
        <v>9</v>
      </c>
      <c r="D63" s="2" t="s">
        <v>53</v>
      </c>
      <c r="E63" s="2">
        <v>18</v>
      </c>
      <c r="F63" s="2">
        <v>18</v>
      </c>
      <c r="G63" s="2">
        <f t="shared" si="14"/>
        <v>0</v>
      </c>
      <c r="H63" s="19" t="s">
        <v>26</v>
      </c>
      <c r="K63" s="2">
        <v>1</v>
      </c>
      <c r="L63" s="11">
        <v>9</v>
      </c>
      <c r="M63" s="2" t="s">
        <v>53</v>
      </c>
      <c r="N63" s="3">
        <f t="shared" si="16"/>
        <v>20</v>
      </c>
      <c r="O63" s="2">
        <v>1</v>
      </c>
      <c r="P63" s="2">
        <v>11</v>
      </c>
      <c r="Q63" s="2">
        <v>8</v>
      </c>
      <c r="R63" s="2">
        <v>0</v>
      </c>
      <c r="S63" s="4">
        <f t="shared" si="15"/>
        <v>3.65</v>
      </c>
      <c r="T63" s="2"/>
      <c r="U63" s="2">
        <f t="shared" si="17"/>
        <v>60</v>
      </c>
    </row>
    <row r="64" spans="2:21">
      <c r="B64" s="2"/>
      <c r="C64" s="11">
        <v>9</v>
      </c>
      <c r="D64" s="2" t="s">
        <v>54</v>
      </c>
      <c r="E64" s="2">
        <v>18</v>
      </c>
      <c r="F64" s="2">
        <v>18</v>
      </c>
      <c r="G64" s="2">
        <f t="shared" si="14"/>
        <v>0</v>
      </c>
      <c r="H64" s="19" t="s">
        <v>26</v>
      </c>
      <c r="K64" s="2">
        <v>1</v>
      </c>
      <c r="L64" s="11">
        <v>9</v>
      </c>
      <c r="M64" s="2" t="s">
        <v>54</v>
      </c>
      <c r="N64" s="3">
        <f t="shared" si="16"/>
        <v>26</v>
      </c>
      <c r="O64" s="2">
        <v>2</v>
      </c>
      <c r="P64" s="2">
        <v>13</v>
      </c>
      <c r="Q64" s="2">
        <v>11</v>
      </c>
      <c r="R64" s="2">
        <v>0</v>
      </c>
      <c r="S64" s="4">
        <f t="shared" si="15"/>
        <v>3.6538461538461537</v>
      </c>
      <c r="T64" s="2"/>
      <c r="U64" s="2">
        <f t="shared" si="17"/>
        <v>57.692307692307686</v>
      </c>
    </row>
    <row r="65" spans="2:21">
      <c r="B65" s="2"/>
      <c r="C65" s="11">
        <v>10</v>
      </c>
      <c r="D65" s="11"/>
      <c r="E65" s="2">
        <v>18</v>
      </c>
      <c r="F65" s="2">
        <v>18</v>
      </c>
      <c r="G65" s="2">
        <f t="shared" si="14"/>
        <v>0</v>
      </c>
      <c r="H65" s="19" t="s">
        <v>26</v>
      </c>
      <c r="K65" s="2"/>
      <c r="L65" s="11">
        <v>10</v>
      </c>
      <c r="M65" s="11"/>
      <c r="N65" s="20">
        <f t="shared" si="16"/>
        <v>0</v>
      </c>
      <c r="O65" s="2"/>
      <c r="P65" s="2"/>
      <c r="Q65" s="2"/>
      <c r="R65" s="2"/>
      <c r="S65" s="21">
        <v>0</v>
      </c>
      <c r="T65" s="2"/>
      <c r="U65" s="21">
        <v>0</v>
      </c>
    </row>
    <row r="66" spans="2:21">
      <c r="B66" s="2"/>
      <c r="C66" s="11">
        <v>11</v>
      </c>
      <c r="D66" s="11"/>
      <c r="E66" s="2">
        <v>18</v>
      </c>
      <c r="F66" s="2">
        <v>18</v>
      </c>
      <c r="G66" s="2">
        <f t="shared" si="14"/>
        <v>0</v>
      </c>
      <c r="H66" s="19" t="s">
        <v>26</v>
      </c>
      <c r="K66" s="2"/>
      <c r="L66" s="11">
        <v>11</v>
      </c>
      <c r="M66" s="11"/>
      <c r="N66" s="20">
        <f t="shared" si="16"/>
        <v>0</v>
      </c>
      <c r="O66" s="2"/>
      <c r="P66" s="2"/>
      <c r="Q66" s="2"/>
      <c r="R66" s="2"/>
      <c r="S66" s="21">
        <v>0</v>
      </c>
      <c r="T66" s="2"/>
      <c r="U66" s="21">
        <v>0</v>
      </c>
    </row>
    <row r="67" spans="2:21">
      <c r="B67" t="s">
        <v>49</v>
      </c>
      <c r="E67" s="2">
        <f>E66+E65+E64+E63+E62+E61+E60+E59+E58+E57+E56+E55+E54</f>
        <v>162</v>
      </c>
      <c r="F67" s="2">
        <f t="shared" ref="F67:G67" si="18">F66+F65+F64+F63+F62+F61+F60+F59+F58+F57+F56+F55+F54</f>
        <v>162</v>
      </c>
      <c r="G67" s="2">
        <f t="shared" si="18"/>
        <v>0</v>
      </c>
      <c r="K67" s="2">
        <f>SUMIF(K54:K66,"=1")</f>
        <v>11</v>
      </c>
      <c r="L67" s="2"/>
      <c r="M67" s="2"/>
      <c r="N67" s="2"/>
      <c r="O67" s="2">
        <f>SUM(O54:O66)</f>
        <v>82</v>
      </c>
      <c r="P67" s="2">
        <f t="shared" ref="P67" si="19">SUM(P54:P66)</f>
        <v>105</v>
      </c>
      <c r="Q67" s="2">
        <f>SUM(Q54:Q66)</f>
        <v>62</v>
      </c>
      <c r="R67" s="2">
        <f t="shared" ref="R67" si="20">SUM(R54:R66)</f>
        <v>0</v>
      </c>
      <c r="S67" s="2">
        <f>SUM(S54:S66)/K67</f>
        <v>4.0987796744318485</v>
      </c>
      <c r="T67" s="2"/>
      <c r="U67" s="2">
        <f>SUM(U54:U66)/K67</f>
        <v>76.637430202647593</v>
      </c>
    </row>
    <row r="70" spans="2:21">
      <c r="B70" s="30" t="s">
        <v>27</v>
      </c>
    </row>
    <row r="71" spans="2:21">
      <c r="B71" s="9">
        <v>4</v>
      </c>
    </row>
    <row r="72" spans="2:21">
      <c r="B72" s="9"/>
    </row>
    <row r="73" spans="2:21">
      <c r="B73" s="9" t="s">
        <v>29</v>
      </c>
    </row>
    <row r="74" spans="2:21" ht="45">
      <c r="B74" s="14" t="s">
        <v>19</v>
      </c>
      <c r="C74" s="14" t="s">
        <v>20</v>
      </c>
      <c r="D74" s="14"/>
      <c r="E74" s="15" t="s">
        <v>21</v>
      </c>
      <c r="F74" s="14" t="s">
        <v>22</v>
      </c>
      <c r="G74" s="14" t="s">
        <v>23</v>
      </c>
      <c r="H74" s="14" t="s">
        <v>24</v>
      </c>
      <c r="I74" s="13"/>
      <c r="K74" s="14" t="s">
        <v>55</v>
      </c>
      <c r="L74" s="35" t="s">
        <v>72</v>
      </c>
      <c r="M74" s="36"/>
      <c r="N74" s="37"/>
      <c r="O74" s="32">
        <v>5</v>
      </c>
      <c r="P74" s="32">
        <v>4</v>
      </c>
      <c r="Q74" s="32">
        <v>3</v>
      </c>
      <c r="R74" s="32">
        <v>2</v>
      </c>
      <c r="S74" s="1" t="s">
        <v>1</v>
      </c>
      <c r="T74" s="1"/>
      <c r="U74" s="5" t="s">
        <v>2</v>
      </c>
    </row>
    <row r="75" spans="2:21">
      <c r="B75" s="2"/>
      <c r="C75" s="2"/>
      <c r="D75" s="2"/>
      <c r="E75" s="2"/>
      <c r="F75" s="2"/>
      <c r="G75" s="2"/>
      <c r="H75" s="2"/>
      <c r="K75" s="2"/>
      <c r="L75" s="38" t="s">
        <v>20</v>
      </c>
      <c r="M75" s="38"/>
      <c r="N75" s="2" t="s">
        <v>57</v>
      </c>
      <c r="O75" s="33"/>
      <c r="P75" s="33"/>
      <c r="Q75" s="33"/>
      <c r="R75" s="33"/>
      <c r="S75" s="1" t="s">
        <v>3</v>
      </c>
      <c r="T75" s="1" t="s">
        <v>4</v>
      </c>
      <c r="U75" s="6"/>
    </row>
    <row r="76" spans="2:21">
      <c r="B76" s="2" t="str">
        <f>B54</f>
        <v>Информатика</v>
      </c>
      <c r="C76" s="11">
        <v>2</v>
      </c>
      <c r="D76" s="2" t="s">
        <v>53</v>
      </c>
      <c r="E76" s="2">
        <v>9</v>
      </c>
      <c r="F76" s="2">
        <v>9</v>
      </c>
      <c r="G76" s="2">
        <f t="shared" ref="G76:G88" si="21">(E76-F76)</f>
        <v>0</v>
      </c>
      <c r="H76" s="19" t="s">
        <v>26</v>
      </c>
      <c r="K76" s="2">
        <v>1</v>
      </c>
      <c r="L76" s="11">
        <v>2</v>
      </c>
      <c r="M76" s="2" t="s">
        <v>53</v>
      </c>
      <c r="N76" s="3">
        <f>SUM(O76:R76)</f>
        <v>25</v>
      </c>
      <c r="O76" s="2">
        <v>14</v>
      </c>
      <c r="P76" s="2">
        <v>10</v>
      </c>
      <c r="Q76" s="2">
        <v>1</v>
      </c>
      <c r="R76" s="2">
        <v>0</v>
      </c>
      <c r="S76" s="4">
        <f t="shared" ref="S76:S86" si="22">(O76*$O$8+P76*$P$8+Q76*$Q$8+R76*$R$8)/N76</f>
        <v>4.5199999999999996</v>
      </c>
      <c r="T76" s="2">
        <f>IF(OR(L76=10,L76=11),(S76+S54+S32+S10)/2,(S76+S54+S32+S10)/4)</f>
        <v>4.5199999999999996</v>
      </c>
      <c r="U76" s="2">
        <f>((O76+P76)/N76)*100</f>
        <v>96</v>
      </c>
    </row>
    <row r="77" spans="2:21">
      <c r="B77" s="2"/>
      <c r="C77" s="11">
        <v>2</v>
      </c>
      <c r="D77" s="2" t="s">
        <v>54</v>
      </c>
      <c r="E77" s="2">
        <v>9</v>
      </c>
      <c r="F77" s="2">
        <v>9</v>
      </c>
      <c r="G77" s="2">
        <f t="shared" si="21"/>
        <v>0</v>
      </c>
      <c r="H77" s="19" t="s">
        <v>26</v>
      </c>
      <c r="K77" s="2">
        <v>1</v>
      </c>
      <c r="L77" s="11">
        <v>2</v>
      </c>
      <c r="M77" s="2" t="s">
        <v>54</v>
      </c>
      <c r="N77" s="3">
        <f t="shared" ref="N77:N88" si="23">SUM(O77:R77)</f>
        <v>23</v>
      </c>
      <c r="O77" s="2">
        <v>15</v>
      </c>
      <c r="P77" s="2">
        <v>7</v>
      </c>
      <c r="Q77" s="2">
        <v>1</v>
      </c>
      <c r="R77" s="2">
        <v>0</v>
      </c>
      <c r="S77" s="4">
        <f t="shared" si="22"/>
        <v>4.6086956521739131</v>
      </c>
      <c r="T77" s="2">
        <f t="shared" ref="T77:T88" si="24">IF(OR(L77=10,L77=11),(S77+S55+S33+S11)/2,(S77+S55+S33+S11)/4)</f>
        <v>4.6086956521739131</v>
      </c>
      <c r="U77" s="2">
        <f t="shared" ref="U77:U88" si="25">((O77+P77)/N77)*100</f>
        <v>95.652173913043484</v>
      </c>
    </row>
    <row r="78" spans="2:21">
      <c r="B78" s="2"/>
      <c r="C78" s="11">
        <v>3</v>
      </c>
      <c r="D78" s="2" t="s">
        <v>53</v>
      </c>
      <c r="E78" s="2">
        <v>9</v>
      </c>
      <c r="F78" s="2">
        <v>9</v>
      </c>
      <c r="G78" s="2">
        <f t="shared" si="21"/>
        <v>0</v>
      </c>
      <c r="H78" s="19" t="s">
        <v>26</v>
      </c>
      <c r="K78" s="2">
        <v>1</v>
      </c>
      <c r="L78" s="11">
        <v>3</v>
      </c>
      <c r="M78" s="2" t="s">
        <v>53</v>
      </c>
      <c r="N78" s="3">
        <f t="shared" si="23"/>
        <v>18</v>
      </c>
      <c r="O78" s="2">
        <v>8</v>
      </c>
      <c r="P78" s="2">
        <v>9</v>
      </c>
      <c r="Q78" s="2">
        <v>1</v>
      </c>
      <c r="R78" s="2">
        <v>0</v>
      </c>
      <c r="S78" s="4">
        <f t="shared" si="22"/>
        <v>4.3888888888888893</v>
      </c>
      <c r="T78" s="2">
        <f t="shared" si="24"/>
        <v>4.3888888888888893</v>
      </c>
      <c r="U78" s="2">
        <f t="shared" si="25"/>
        <v>94.444444444444443</v>
      </c>
    </row>
    <row r="79" spans="2:21">
      <c r="B79" s="2"/>
      <c r="C79" s="11">
        <v>3</v>
      </c>
      <c r="D79" s="2" t="s">
        <v>54</v>
      </c>
      <c r="E79" s="2">
        <v>9</v>
      </c>
      <c r="F79" s="2">
        <v>9</v>
      </c>
      <c r="G79" s="2">
        <f t="shared" si="21"/>
        <v>0</v>
      </c>
      <c r="H79" s="19" t="s">
        <v>26</v>
      </c>
      <c r="K79" s="2">
        <v>1</v>
      </c>
      <c r="L79" s="11">
        <v>3</v>
      </c>
      <c r="M79" s="2" t="s">
        <v>54</v>
      </c>
      <c r="N79" s="3">
        <f t="shared" si="23"/>
        <v>28</v>
      </c>
      <c r="O79" s="2">
        <v>17</v>
      </c>
      <c r="P79" s="2">
        <v>9</v>
      </c>
      <c r="Q79" s="2">
        <v>2</v>
      </c>
      <c r="R79" s="2">
        <v>0</v>
      </c>
      <c r="S79" s="4">
        <f t="shared" si="22"/>
        <v>4.5357142857142856</v>
      </c>
      <c r="T79" s="2">
        <f t="shared" si="24"/>
        <v>4.5357142857142856</v>
      </c>
      <c r="U79" s="2">
        <f t="shared" si="25"/>
        <v>92.857142857142861</v>
      </c>
    </row>
    <row r="80" spans="2:21">
      <c r="B80" s="2"/>
      <c r="C80" s="11">
        <v>4</v>
      </c>
      <c r="D80" s="2" t="s">
        <v>53</v>
      </c>
      <c r="E80" s="2">
        <v>9</v>
      </c>
      <c r="F80" s="2">
        <v>9</v>
      </c>
      <c r="G80" s="2">
        <f t="shared" si="21"/>
        <v>0</v>
      </c>
      <c r="H80" s="19" t="s">
        <v>26</v>
      </c>
      <c r="K80" s="2">
        <v>1</v>
      </c>
      <c r="L80" s="11">
        <v>4</v>
      </c>
      <c r="M80" s="2" t="s">
        <v>53</v>
      </c>
      <c r="N80" s="3">
        <f t="shared" si="23"/>
        <v>13</v>
      </c>
      <c r="O80" s="2">
        <v>5</v>
      </c>
      <c r="P80" s="2">
        <v>7</v>
      </c>
      <c r="Q80" s="2">
        <v>1</v>
      </c>
      <c r="R80" s="2">
        <v>0</v>
      </c>
      <c r="S80" s="4">
        <f t="shared" si="22"/>
        <v>4.3076923076923075</v>
      </c>
      <c r="T80" s="2">
        <f t="shared" si="24"/>
        <v>4.3076923076923075</v>
      </c>
      <c r="U80" s="2">
        <f t="shared" si="25"/>
        <v>92.307692307692307</v>
      </c>
    </row>
    <row r="81" spans="2:21">
      <c r="B81" s="2"/>
      <c r="C81" s="11">
        <v>4</v>
      </c>
      <c r="D81" s="2" t="s">
        <v>54</v>
      </c>
      <c r="E81" s="2">
        <v>9</v>
      </c>
      <c r="F81" s="2">
        <v>9</v>
      </c>
      <c r="G81" s="2">
        <f t="shared" si="21"/>
        <v>0</v>
      </c>
      <c r="H81" s="19" t="s">
        <v>26</v>
      </c>
      <c r="K81" s="2">
        <v>1</v>
      </c>
      <c r="L81" s="11">
        <v>4</v>
      </c>
      <c r="M81" s="2" t="s">
        <v>54</v>
      </c>
      <c r="N81" s="3">
        <f t="shared" si="23"/>
        <v>20</v>
      </c>
      <c r="O81" s="2">
        <v>8</v>
      </c>
      <c r="P81" s="2">
        <v>10</v>
      </c>
      <c r="Q81" s="2">
        <v>2</v>
      </c>
      <c r="R81" s="2">
        <v>0</v>
      </c>
      <c r="S81" s="4">
        <f t="shared" si="22"/>
        <v>4.3</v>
      </c>
      <c r="T81" s="2">
        <f t="shared" si="24"/>
        <v>4.3</v>
      </c>
      <c r="U81" s="2">
        <f t="shared" si="25"/>
        <v>90</v>
      </c>
    </row>
    <row r="82" spans="2:21">
      <c r="B82" s="2"/>
      <c r="C82" s="11">
        <v>7</v>
      </c>
      <c r="D82" s="2" t="s">
        <v>53</v>
      </c>
      <c r="E82" s="2">
        <v>9</v>
      </c>
      <c r="F82" s="2">
        <v>9</v>
      </c>
      <c r="G82" s="2">
        <f t="shared" si="21"/>
        <v>0</v>
      </c>
      <c r="H82" s="19" t="s">
        <v>26</v>
      </c>
      <c r="K82" s="2">
        <v>1</v>
      </c>
      <c r="L82" s="11">
        <v>7</v>
      </c>
      <c r="M82" s="2" t="s">
        <v>53</v>
      </c>
      <c r="N82" s="3">
        <f t="shared" si="23"/>
        <v>23</v>
      </c>
      <c r="O82" s="2">
        <v>4</v>
      </c>
      <c r="P82" s="2">
        <v>8</v>
      </c>
      <c r="Q82" s="2">
        <v>11</v>
      </c>
      <c r="R82" s="2">
        <v>0</v>
      </c>
      <c r="S82" s="4">
        <f t="shared" si="22"/>
        <v>3.6956521739130435</v>
      </c>
      <c r="T82" s="2">
        <f t="shared" si="24"/>
        <v>3.6956521739130435</v>
      </c>
      <c r="U82" s="2">
        <f t="shared" si="25"/>
        <v>52.173913043478258</v>
      </c>
    </row>
    <row r="83" spans="2:21">
      <c r="B83" s="2"/>
      <c r="C83" s="11">
        <v>7</v>
      </c>
      <c r="D83" s="2" t="s">
        <v>54</v>
      </c>
      <c r="E83" s="2">
        <v>9</v>
      </c>
      <c r="F83" s="2">
        <v>9</v>
      </c>
      <c r="G83" s="2">
        <f t="shared" si="21"/>
        <v>0</v>
      </c>
      <c r="H83" s="19" t="s">
        <v>26</v>
      </c>
      <c r="K83" s="2">
        <v>1</v>
      </c>
      <c r="L83" s="11">
        <v>7</v>
      </c>
      <c r="M83" s="2" t="s">
        <v>54</v>
      </c>
      <c r="N83" s="3">
        <f t="shared" si="23"/>
        <v>23</v>
      </c>
      <c r="O83" s="2">
        <v>4</v>
      </c>
      <c r="P83" s="2">
        <v>11</v>
      </c>
      <c r="Q83" s="2">
        <v>8</v>
      </c>
      <c r="R83" s="2">
        <v>0</v>
      </c>
      <c r="S83" s="4">
        <f t="shared" si="22"/>
        <v>3.8260869565217392</v>
      </c>
      <c r="T83" s="2">
        <f t="shared" si="24"/>
        <v>3.8260869565217392</v>
      </c>
      <c r="U83" s="2">
        <f t="shared" si="25"/>
        <v>65.217391304347828</v>
      </c>
    </row>
    <row r="84" spans="2:21">
      <c r="B84" s="2"/>
      <c r="C84" s="11">
        <v>8</v>
      </c>
      <c r="D84" s="11"/>
      <c r="E84" s="2">
        <v>18</v>
      </c>
      <c r="F84" s="2">
        <v>18</v>
      </c>
      <c r="G84" s="2">
        <f t="shared" si="21"/>
        <v>0</v>
      </c>
      <c r="H84" s="19" t="s">
        <v>26</v>
      </c>
      <c r="K84" s="2">
        <v>1</v>
      </c>
      <c r="L84" s="11">
        <v>8</v>
      </c>
      <c r="M84" s="11"/>
      <c r="N84" s="3">
        <f t="shared" si="23"/>
        <v>30</v>
      </c>
      <c r="O84" s="2">
        <v>4</v>
      </c>
      <c r="P84" s="2">
        <v>10</v>
      </c>
      <c r="Q84" s="2">
        <v>16</v>
      </c>
      <c r="R84" s="2">
        <v>0</v>
      </c>
      <c r="S84" s="4">
        <f t="shared" si="22"/>
        <v>3.6</v>
      </c>
      <c r="T84" s="2">
        <f t="shared" si="24"/>
        <v>3.6</v>
      </c>
      <c r="U84" s="2">
        <f t="shared" si="25"/>
        <v>46.666666666666664</v>
      </c>
    </row>
    <row r="85" spans="2:21">
      <c r="B85" s="2"/>
      <c r="C85" s="11">
        <v>9</v>
      </c>
      <c r="D85" s="2" t="s">
        <v>53</v>
      </c>
      <c r="E85" s="2">
        <v>18</v>
      </c>
      <c r="F85" s="2">
        <v>18</v>
      </c>
      <c r="G85" s="2">
        <f t="shared" si="21"/>
        <v>0</v>
      </c>
      <c r="H85" s="19" t="s">
        <v>26</v>
      </c>
      <c r="K85" s="2">
        <v>1</v>
      </c>
      <c r="L85" s="11">
        <v>9</v>
      </c>
      <c r="M85" s="2" t="s">
        <v>53</v>
      </c>
      <c r="N85" s="3">
        <f t="shared" si="23"/>
        <v>20</v>
      </c>
      <c r="O85" s="2">
        <v>1</v>
      </c>
      <c r="P85" s="2">
        <v>11</v>
      </c>
      <c r="Q85" s="2">
        <v>8</v>
      </c>
      <c r="R85" s="2">
        <v>0</v>
      </c>
      <c r="S85" s="4">
        <f t="shared" si="22"/>
        <v>3.65</v>
      </c>
      <c r="T85" s="2">
        <f t="shared" si="24"/>
        <v>3.65</v>
      </c>
      <c r="U85" s="2">
        <f t="shared" si="25"/>
        <v>60</v>
      </c>
    </row>
    <row r="86" spans="2:21">
      <c r="B86" s="2"/>
      <c r="C86" s="11">
        <v>9</v>
      </c>
      <c r="D86" s="2" t="s">
        <v>54</v>
      </c>
      <c r="E86" s="2">
        <v>18</v>
      </c>
      <c r="F86" s="2">
        <v>18</v>
      </c>
      <c r="G86" s="2">
        <f t="shared" si="21"/>
        <v>0</v>
      </c>
      <c r="H86" s="19" t="s">
        <v>26</v>
      </c>
      <c r="K86" s="2">
        <v>1</v>
      </c>
      <c r="L86" s="11">
        <v>9</v>
      </c>
      <c r="M86" s="2" t="s">
        <v>54</v>
      </c>
      <c r="N86" s="3">
        <f t="shared" si="23"/>
        <v>26</v>
      </c>
      <c r="O86" s="2">
        <v>2</v>
      </c>
      <c r="P86" s="2">
        <v>13</v>
      </c>
      <c r="Q86" s="2">
        <v>11</v>
      </c>
      <c r="R86" s="2">
        <v>0</v>
      </c>
      <c r="S86" s="4">
        <f t="shared" si="22"/>
        <v>3.6538461538461537</v>
      </c>
      <c r="T86" s="2">
        <f t="shared" si="24"/>
        <v>3.6538461538461537</v>
      </c>
      <c r="U86" s="2">
        <f>((O86+P86)/N86)*100</f>
        <v>57.692307692307686</v>
      </c>
    </row>
    <row r="87" spans="2:21">
      <c r="B87" s="2"/>
      <c r="C87" s="11">
        <v>10</v>
      </c>
      <c r="D87" s="11"/>
      <c r="E87" s="2">
        <v>18</v>
      </c>
      <c r="F87" s="2">
        <v>18</v>
      </c>
      <c r="G87" s="2">
        <f t="shared" si="21"/>
        <v>0</v>
      </c>
      <c r="H87" s="19" t="s">
        <v>26</v>
      </c>
      <c r="K87" s="2">
        <v>1</v>
      </c>
      <c r="L87" s="11">
        <v>10</v>
      </c>
      <c r="M87" s="11"/>
      <c r="N87" s="3">
        <f t="shared" si="23"/>
        <v>23</v>
      </c>
      <c r="O87" s="2">
        <v>8</v>
      </c>
      <c r="P87" s="2">
        <v>6</v>
      </c>
      <c r="Q87" s="2">
        <v>8</v>
      </c>
      <c r="R87" s="2">
        <v>1</v>
      </c>
      <c r="S87" s="4">
        <f t="shared" ref="S87:S88" si="26">(O87*$O$8+P87*$P$8+Q87*$Q$8+R87*$R$8)/N87</f>
        <v>3.9130434782608696</v>
      </c>
      <c r="T87" s="2">
        <f>IF(OR(L87=10,L87=11),(S87+S65+S43+S21)/2,(S87+S65+S43+S21)/4)</f>
        <v>3.9130434782608696</v>
      </c>
      <c r="U87" s="2">
        <f t="shared" si="25"/>
        <v>60.869565217391312</v>
      </c>
    </row>
    <row r="88" spans="2:21">
      <c r="B88" s="2"/>
      <c r="C88" s="11">
        <v>11</v>
      </c>
      <c r="D88" s="11"/>
      <c r="E88" s="2">
        <v>18</v>
      </c>
      <c r="F88" s="2">
        <v>18</v>
      </c>
      <c r="G88" s="2">
        <f t="shared" si="21"/>
        <v>0</v>
      </c>
      <c r="H88" s="19" t="s">
        <v>26</v>
      </c>
      <c r="K88" s="2">
        <v>1</v>
      </c>
      <c r="L88" s="11">
        <v>11</v>
      </c>
      <c r="M88" s="11"/>
      <c r="N88" s="3">
        <f t="shared" si="23"/>
        <v>24</v>
      </c>
      <c r="O88" s="2">
        <v>9</v>
      </c>
      <c r="P88" s="2">
        <v>5</v>
      </c>
      <c r="Q88" s="2">
        <v>8</v>
      </c>
      <c r="R88" s="2">
        <v>2</v>
      </c>
      <c r="S88" s="4">
        <f t="shared" si="26"/>
        <v>3.875</v>
      </c>
      <c r="T88" s="2">
        <f t="shared" si="24"/>
        <v>3.875</v>
      </c>
      <c r="U88" s="2">
        <f t="shared" si="25"/>
        <v>58.333333333333336</v>
      </c>
    </row>
    <row r="89" spans="2:21">
      <c r="B89" t="s">
        <v>49</v>
      </c>
      <c r="E89" s="2">
        <f>E88+E87+E86+E85+E84+E83+E82+E81+E80+E79+E78+E77+E76</f>
        <v>162</v>
      </c>
      <c r="F89" s="2">
        <f t="shared" ref="F89:G89" si="27">F88+F87+F86+F85+F84+F83+F82+F81+F80+F79+F78+F77+F76</f>
        <v>162</v>
      </c>
      <c r="G89" s="2">
        <f t="shared" si="27"/>
        <v>0</v>
      </c>
      <c r="K89" s="25">
        <f>SUMIF(K76:K88,"=1")</f>
        <v>13</v>
      </c>
      <c r="L89" s="25"/>
      <c r="M89" s="25"/>
      <c r="N89" s="25"/>
      <c r="O89" s="25">
        <f>SUM(O76:O88)</f>
        <v>99</v>
      </c>
      <c r="P89" s="25">
        <f t="shared" ref="P89" si="28">SUM(P76:P88)</f>
        <v>116</v>
      </c>
      <c r="Q89" s="25">
        <f>SUM(Q76:Q88)</f>
        <v>78</v>
      </c>
      <c r="R89" s="25">
        <f t="shared" ref="R89" si="29">SUM(R76:R88)</f>
        <v>3</v>
      </c>
      <c r="S89" s="25">
        <f>SUM(S76:S88)/K89</f>
        <v>4.0672784536162458</v>
      </c>
      <c r="T89" s="23">
        <f>(S89+S67+S45+S23)/4</f>
        <v>4.0830290640240472</v>
      </c>
      <c r="U89" s="25">
        <f>SUM(U76:U88)/K89</f>
        <v>74.016510059988335</v>
      </c>
    </row>
    <row r="90" spans="2:21">
      <c r="B90" t="s">
        <v>52</v>
      </c>
      <c r="E90" s="2">
        <f>E89+E67+E45+E23</f>
        <v>648</v>
      </c>
      <c r="F90" s="2">
        <f t="shared" ref="F90:G90" si="30">F89+F67+F45+F23</f>
        <v>648</v>
      </c>
      <c r="G90" s="2">
        <f t="shared" si="30"/>
        <v>0</v>
      </c>
      <c r="K90" s="24"/>
      <c r="L90" s="24"/>
      <c r="M90" s="24"/>
      <c r="N90" s="26">
        <f>SUM(N76:N88)</f>
        <v>296</v>
      </c>
      <c r="O90" s="24">
        <f>O89+O67+O45+O23</f>
        <v>362</v>
      </c>
      <c r="P90" s="24">
        <f>P89+P67+P45+P23</f>
        <v>442</v>
      </c>
      <c r="Q90" s="24">
        <f>Q89+Q67+Q45+Q23</f>
        <v>280</v>
      </c>
      <c r="R90" s="24">
        <f>R89+R67+R45+R23</f>
        <v>6</v>
      </c>
      <c r="S90" s="24"/>
      <c r="T90" s="24"/>
      <c r="U90" s="23">
        <f>((O90+P90)/N90)*100</f>
        <v>271.62162162162161</v>
      </c>
    </row>
  </sheetData>
  <mergeCells count="25">
    <mergeCell ref="Q52:Q53"/>
    <mergeCell ref="R52:R53"/>
    <mergeCell ref="L74:N74"/>
    <mergeCell ref="O74:O75"/>
    <mergeCell ref="P74:P75"/>
    <mergeCell ref="Q74:Q75"/>
    <mergeCell ref="R74:R75"/>
    <mergeCell ref="L53:M53"/>
    <mergeCell ref="L75:M75"/>
    <mergeCell ref="L52:N52"/>
    <mergeCell ref="O52:O53"/>
    <mergeCell ref="P52:P53"/>
    <mergeCell ref="L30:N30"/>
    <mergeCell ref="O30:O31"/>
    <mergeCell ref="P30:P31"/>
    <mergeCell ref="Q30:Q31"/>
    <mergeCell ref="R30:R31"/>
    <mergeCell ref="L31:M31"/>
    <mergeCell ref="R8:R9"/>
    <mergeCell ref="B1:C1"/>
    <mergeCell ref="L8:N8"/>
    <mergeCell ref="L9:M9"/>
    <mergeCell ref="O8:O9"/>
    <mergeCell ref="P8:P9"/>
    <mergeCell ref="Q8:Q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R28"/>
  <sheetViews>
    <sheetView workbookViewId="0">
      <selection activeCell="M32" sqref="M32"/>
    </sheetView>
  </sheetViews>
  <sheetFormatPr defaultRowHeight="15"/>
  <cols>
    <col min="3" max="3" width="14.140625" customWidth="1"/>
    <col min="4" max="4" width="14" customWidth="1"/>
    <col min="5" max="5" width="14.42578125" customWidth="1"/>
    <col min="6" max="6" width="14.140625" customWidth="1"/>
  </cols>
  <sheetData>
    <row r="1" spans="1:18">
      <c r="B1" t="s">
        <v>28</v>
      </c>
    </row>
    <row r="2" spans="1:18">
      <c r="B2" t="str">
        <f>('Об учителе'!B4)</f>
        <v xml:space="preserve">Дзантиев </v>
      </c>
      <c r="C2" t="str">
        <f>('Об учителе'!C4)</f>
        <v>Заур</v>
      </c>
      <c r="D2" t="str">
        <f>('Об учителе'!D4)</f>
        <v>Аланович</v>
      </c>
    </row>
    <row r="4" spans="1:18">
      <c r="B4" t="s">
        <v>27</v>
      </c>
    </row>
    <row r="5" spans="1:18">
      <c r="B5" s="9">
        <f>('Качество знаний'!B5)</f>
        <v>1</v>
      </c>
    </row>
    <row r="7" spans="1:18">
      <c r="B7" t="s">
        <v>30</v>
      </c>
      <c r="H7" t="s">
        <v>74</v>
      </c>
      <c r="M7" t="s">
        <v>69</v>
      </c>
    </row>
    <row r="8" spans="1:18" ht="45">
      <c r="B8" s="12" t="s">
        <v>31</v>
      </c>
      <c r="C8" s="12" t="s">
        <v>32</v>
      </c>
      <c r="D8" s="12" t="s">
        <v>33</v>
      </c>
      <c r="E8" s="12" t="s">
        <v>34</v>
      </c>
      <c r="F8" s="12" t="s">
        <v>35</v>
      </c>
      <c r="H8" s="12" t="s">
        <v>36</v>
      </c>
      <c r="I8" s="12" t="s">
        <v>37</v>
      </c>
      <c r="J8" s="12" t="s">
        <v>38</v>
      </c>
      <c r="K8" s="12" t="s">
        <v>39</v>
      </c>
      <c r="M8" s="12" t="s">
        <v>58</v>
      </c>
      <c r="N8" s="12" t="s">
        <v>59</v>
      </c>
      <c r="O8" s="12" t="s">
        <v>60</v>
      </c>
      <c r="P8" s="12" t="s">
        <v>61</v>
      </c>
      <c r="Q8" s="12" t="s">
        <v>62</v>
      </c>
      <c r="R8" s="12" t="s">
        <v>63</v>
      </c>
    </row>
    <row r="9" spans="1:18">
      <c r="A9" s="8" t="s">
        <v>64</v>
      </c>
      <c r="B9" s="11">
        <v>12</v>
      </c>
      <c r="C9" s="11">
        <v>3</v>
      </c>
      <c r="D9" s="11">
        <f>(B9-C9)</f>
        <v>9</v>
      </c>
      <c r="E9" s="11">
        <f>(C9/B9)*100</f>
        <v>25</v>
      </c>
      <c r="F9" s="11">
        <f>(D9/B9)*100</f>
        <v>75</v>
      </c>
      <c r="H9" s="11">
        <v>23</v>
      </c>
      <c r="I9" s="11">
        <v>2</v>
      </c>
      <c r="J9" s="11">
        <v>0</v>
      </c>
      <c r="K9" s="11">
        <f>H9+I9-J9</f>
        <v>25</v>
      </c>
      <c r="M9" s="11">
        <v>10</v>
      </c>
      <c r="N9" s="11">
        <v>2</v>
      </c>
      <c r="O9" s="11">
        <v>3</v>
      </c>
      <c r="P9" s="11">
        <v>1</v>
      </c>
      <c r="Q9" s="11">
        <v>3</v>
      </c>
      <c r="R9" s="11">
        <f>K9-M9-N9-O9-P9-Q9</f>
        <v>6</v>
      </c>
    </row>
    <row r="10" spans="1:18">
      <c r="A10" s="8" t="s">
        <v>65</v>
      </c>
      <c r="B10" s="11">
        <v>3</v>
      </c>
      <c r="C10" s="11">
        <v>1</v>
      </c>
      <c r="D10" s="11">
        <f t="shared" ref="D10:D27" si="0">(B10-C10)</f>
        <v>2</v>
      </c>
      <c r="E10" s="11">
        <f t="shared" ref="E10:E27" si="1">(C10/B10)*100</f>
        <v>33.333333333333329</v>
      </c>
      <c r="F10" s="11">
        <f t="shared" ref="F10:F27" si="2">(D10/B10)*100</f>
        <v>66.666666666666657</v>
      </c>
      <c r="H10" s="11">
        <v>24</v>
      </c>
      <c r="I10" s="11">
        <v>3</v>
      </c>
      <c r="J10" s="11">
        <v>0</v>
      </c>
      <c r="K10" s="11">
        <f t="shared" ref="K10:K27" si="3">H10+I10-J10</f>
        <v>27</v>
      </c>
      <c r="M10" s="11">
        <v>2</v>
      </c>
      <c r="N10" s="11">
        <v>3</v>
      </c>
      <c r="O10" s="11">
        <v>3</v>
      </c>
      <c r="P10" s="11">
        <v>7</v>
      </c>
      <c r="Q10" s="11">
        <v>8</v>
      </c>
      <c r="R10" s="11">
        <f t="shared" ref="R10:R27" si="4">K10-M10-N10-O10-P10-Q10</f>
        <v>4</v>
      </c>
    </row>
    <row r="11" spans="1:18">
      <c r="A11" s="8" t="s">
        <v>5</v>
      </c>
      <c r="B11" s="11">
        <v>6</v>
      </c>
      <c r="C11" s="11">
        <v>2</v>
      </c>
      <c r="D11" s="11">
        <f t="shared" si="0"/>
        <v>4</v>
      </c>
      <c r="E11" s="11">
        <f t="shared" si="1"/>
        <v>33.333333333333329</v>
      </c>
      <c r="F11" s="11">
        <f t="shared" si="2"/>
        <v>66.666666666666657</v>
      </c>
      <c r="H11" s="11">
        <v>27</v>
      </c>
      <c r="I11" s="11">
        <v>1</v>
      </c>
      <c r="J11" s="11">
        <v>0</v>
      </c>
      <c r="K11" s="11">
        <f t="shared" si="3"/>
        <v>28</v>
      </c>
      <c r="M11" s="11">
        <v>3</v>
      </c>
      <c r="N11" s="11">
        <v>1</v>
      </c>
      <c r="O11" s="11">
        <v>6</v>
      </c>
      <c r="P11" s="11">
        <v>5</v>
      </c>
      <c r="Q11" s="11">
        <v>3</v>
      </c>
      <c r="R11" s="11">
        <f t="shared" si="4"/>
        <v>10</v>
      </c>
    </row>
    <row r="12" spans="1:18">
      <c r="A12" s="8" t="s">
        <v>6</v>
      </c>
      <c r="B12" s="11">
        <v>34</v>
      </c>
      <c r="C12" s="11">
        <v>30</v>
      </c>
      <c r="D12" s="11">
        <f t="shared" si="0"/>
        <v>4</v>
      </c>
      <c r="E12" s="11">
        <f t="shared" si="1"/>
        <v>88.235294117647058</v>
      </c>
      <c r="F12" s="11">
        <f t="shared" si="2"/>
        <v>11.76470588235294</v>
      </c>
      <c r="H12" s="11">
        <v>21</v>
      </c>
      <c r="I12" s="11">
        <v>2</v>
      </c>
      <c r="J12" s="11">
        <v>0</v>
      </c>
      <c r="K12" s="11">
        <f t="shared" si="3"/>
        <v>23</v>
      </c>
      <c r="M12" s="11">
        <v>4</v>
      </c>
      <c r="N12" s="11">
        <v>3</v>
      </c>
      <c r="O12" s="11">
        <v>4</v>
      </c>
      <c r="P12" s="11">
        <v>5</v>
      </c>
      <c r="Q12" s="11">
        <v>5</v>
      </c>
      <c r="R12" s="11">
        <f t="shared" si="4"/>
        <v>2</v>
      </c>
    </row>
    <row r="13" spans="1:18">
      <c r="A13" s="8" t="s">
        <v>7</v>
      </c>
      <c r="B13" s="11">
        <v>54</v>
      </c>
      <c r="C13" s="11">
        <v>27</v>
      </c>
      <c r="D13" s="11">
        <f t="shared" si="0"/>
        <v>27</v>
      </c>
      <c r="E13" s="11">
        <f t="shared" si="1"/>
        <v>50</v>
      </c>
      <c r="F13" s="11">
        <f t="shared" si="2"/>
        <v>50</v>
      </c>
      <c r="H13" s="11">
        <v>22</v>
      </c>
      <c r="I13" s="11">
        <v>1</v>
      </c>
      <c r="J13" s="11">
        <v>0</v>
      </c>
      <c r="K13" s="11">
        <f t="shared" si="3"/>
        <v>23</v>
      </c>
      <c r="M13" s="11">
        <v>3</v>
      </c>
      <c r="N13" s="11">
        <v>5</v>
      </c>
      <c r="O13" s="11">
        <v>6</v>
      </c>
      <c r="P13" s="11">
        <v>4</v>
      </c>
      <c r="Q13" s="11">
        <v>4</v>
      </c>
      <c r="R13" s="11">
        <f t="shared" si="4"/>
        <v>1</v>
      </c>
    </row>
    <row r="14" spans="1:18">
      <c r="A14" s="8" t="s">
        <v>8</v>
      </c>
      <c r="B14" s="11">
        <v>34</v>
      </c>
      <c r="C14" s="11">
        <v>21</v>
      </c>
      <c r="D14" s="11">
        <f t="shared" si="0"/>
        <v>13</v>
      </c>
      <c r="E14" s="11">
        <f t="shared" si="1"/>
        <v>61.764705882352942</v>
      </c>
      <c r="F14" s="11">
        <f t="shared" si="2"/>
        <v>38.235294117647058</v>
      </c>
      <c r="H14" s="11">
        <v>17</v>
      </c>
      <c r="I14" s="11">
        <v>0</v>
      </c>
      <c r="J14" s="11">
        <v>0</v>
      </c>
      <c r="K14" s="11">
        <f t="shared" si="3"/>
        <v>17</v>
      </c>
      <c r="M14" s="11">
        <v>2</v>
      </c>
      <c r="N14" s="11">
        <v>6</v>
      </c>
      <c r="O14" s="11">
        <v>4</v>
      </c>
      <c r="P14" s="11">
        <v>3</v>
      </c>
      <c r="Q14" s="11">
        <v>2</v>
      </c>
      <c r="R14" s="11">
        <f t="shared" si="4"/>
        <v>0</v>
      </c>
    </row>
    <row r="15" spans="1:18">
      <c r="A15" s="8" t="s">
        <v>9</v>
      </c>
      <c r="B15" s="11">
        <v>12</v>
      </c>
      <c r="C15" s="11">
        <v>8</v>
      </c>
      <c r="D15" s="11">
        <f t="shared" si="0"/>
        <v>4</v>
      </c>
      <c r="E15" s="11">
        <f t="shared" si="1"/>
        <v>66.666666666666657</v>
      </c>
      <c r="F15" s="11">
        <f t="shared" si="2"/>
        <v>33.333333333333329</v>
      </c>
      <c r="H15" s="11">
        <v>18</v>
      </c>
      <c r="I15" s="11">
        <v>0</v>
      </c>
      <c r="J15" s="11">
        <v>0</v>
      </c>
      <c r="K15" s="11">
        <f t="shared" si="3"/>
        <v>18</v>
      </c>
      <c r="M15" s="11">
        <v>3</v>
      </c>
      <c r="N15" s="11">
        <v>4</v>
      </c>
      <c r="O15" s="11">
        <v>3</v>
      </c>
      <c r="P15" s="11">
        <v>6</v>
      </c>
      <c r="Q15" s="11">
        <v>1</v>
      </c>
      <c r="R15" s="11">
        <f t="shared" si="4"/>
        <v>1</v>
      </c>
    </row>
    <row r="16" spans="1:18">
      <c r="A16" s="8" t="s">
        <v>10</v>
      </c>
      <c r="B16" s="11">
        <v>51</v>
      </c>
      <c r="C16" s="11">
        <v>42</v>
      </c>
      <c r="D16" s="11">
        <f t="shared" si="0"/>
        <v>9</v>
      </c>
      <c r="E16" s="11">
        <f t="shared" si="1"/>
        <v>82.35294117647058</v>
      </c>
      <c r="F16" s="11">
        <f t="shared" si="2"/>
        <v>17.647058823529413</v>
      </c>
      <c r="H16" s="11">
        <v>19</v>
      </c>
      <c r="I16" s="11">
        <v>0</v>
      </c>
      <c r="J16" s="11">
        <v>0</v>
      </c>
      <c r="K16" s="11">
        <f t="shared" si="3"/>
        <v>19</v>
      </c>
      <c r="M16" s="11">
        <v>2</v>
      </c>
      <c r="N16" s="11">
        <v>7</v>
      </c>
      <c r="O16" s="11">
        <v>3</v>
      </c>
      <c r="P16" s="11">
        <v>7</v>
      </c>
      <c r="Q16" s="11">
        <v>0</v>
      </c>
      <c r="R16" s="11">
        <f t="shared" si="4"/>
        <v>0</v>
      </c>
    </row>
    <row r="17" spans="1:18">
      <c r="A17" s="8" t="s">
        <v>40</v>
      </c>
      <c r="B17" s="11">
        <v>6</v>
      </c>
      <c r="C17" s="11">
        <v>4</v>
      </c>
      <c r="D17" s="11">
        <f t="shared" si="0"/>
        <v>2</v>
      </c>
      <c r="E17" s="11">
        <f t="shared" si="1"/>
        <v>66.666666666666657</v>
      </c>
      <c r="F17" s="11">
        <f t="shared" si="2"/>
        <v>33.333333333333329</v>
      </c>
      <c r="H17" s="11">
        <v>21</v>
      </c>
      <c r="I17" s="11">
        <v>0</v>
      </c>
      <c r="J17" s="11">
        <v>0</v>
      </c>
      <c r="K17" s="11">
        <f t="shared" si="3"/>
        <v>21</v>
      </c>
      <c r="M17" s="11">
        <v>1</v>
      </c>
      <c r="N17" s="11">
        <v>4</v>
      </c>
      <c r="O17" s="11">
        <v>6</v>
      </c>
      <c r="P17" s="11">
        <v>5</v>
      </c>
      <c r="Q17" s="11">
        <v>2</v>
      </c>
      <c r="R17" s="11">
        <f t="shared" si="4"/>
        <v>3</v>
      </c>
    </row>
    <row r="18" spans="1:18">
      <c r="A18" s="8" t="s">
        <v>41</v>
      </c>
      <c r="B18" s="11">
        <v>1</v>
      </c>
      <c r="C18" s="11">
        <v>1</v>
      </c>
      <c r="D18" s="11">
        <f t="shared" si="0"/>
        <v>0</v>
      </c>
      <c r="E18" s="11">
        <f t="shared" si="1"/>
        <v>100</v>
      </c>
      <c r="F18" s="11">
        <f t="shared" si="2"/>
        <v>0</v>
      </c>
      <c r="H18" s="11">
        <v>23</v>
      </c>
      <c r="I18" s="11">
        <v>0</v>
      </c>
      <c r="J18" s="11">
        <v>0</v>
      </c>
      <c r="K18" s="11">
        <f t="shared" si="3"/>
        <v>23</v>
      </c>
      <c r="M18" s="11">
        <v>4</v>
      </c>
      <c r="N18" s="11">
        <v>6</v>
      </c>
      <c r="O18" s="11">
        <v>4</v>
      </c>
      <c r="P18" s="11">
        <v>5</v>
      </c>
      <c r="Q18" s="11">
        <v>3</v>
      </c>
      <c r="R18" s="11">
        <f t="shared" si="4"/>
        <v>1</v>
      </c>
    </row>
    <row r="19" spans="1:18">
      <c r="A19" s="8" t="s">
        <v>66</v>
      </c>
      <c r="B19" s="11">
        <v>9</v>
      </c>
      <c r="C19" s="11">
        <v>8</v>
      </c>
      <c r="D19" s="11">
        <f t="shared" si="0"/>
        <v>1</v>
      </c>
      <c r="E19" s="11">
        <f t="shared" si="1"/>
        <v>88.888888888888886</v>
      </c>
      <c r="F19" s="11">
        <f t="shared" si="2"/>
        <v>11.111111111111111</v>
      </c>
      <c r="H19" s="11">
        <v>26</v>
      </c>
      <c r="I19" s="11">
        <v>1</v>
      </c>
      <c r="J19" s="11">
        <v>0</v>
      </c>
      <c r="K19" s="11">
        <f t="shared" si="3"/>
        <v>27</v>
      </c>
      <c r="M19" s="11">
        <v>3</v>
      </c>
      <c r="N19" s="11">
        <v>4</v>
      </c>
      <c r="O19" s="11">
        <v>5</v>
      </c>
      <c r="P19" s="11">
        <v>4</v>
      </c>
      <c r="Q19" s="11">
        <v>7</v>
      </c>
      <c r="R19" s="11">
        <f t="shared" si="4"/>
        <v>4</v>
      </c>
    </row>
    <row r="20" spans="1:18">
      <c r="A20" s="8" t="s">
        <v>67</v>
      </c>
      <c r="B20" s="11">
        <v>14</v>
      </c>
      <c r="C20" s="11">
        <v>13</v>
      </c>
      <c r="D20" s="11">
        <f t="shared" si="0"/>
        <v>1</v>
      </c>
      <c r="E20" s="11">
        <f t="shared" si="1"/>
        <v>92.857142857142861</v>
      </c>
      <c r="F20" s="11">
        <f t="shared" si="2"/>
        <v>7.1428571428571423</v>
      </c>
      <c r="H20" s="11">
        <v>24</v>
      </c>
      <c r="I20" s="11">
        <v>2</v>
      </c>
      <c r="J20" s="11">
        <v>1</v>
      </c>
      <c r="K20" s="11">
        <f t="shared" si="3"/>
        <v>25</v>
      </c>
      <c r="M20" s="11">
        <v>2</v>
      </c>
      <c r="N20" s="11">
        <v>8</v>
      </c>
      <c r="O20" s="11">
        <v>7</v>
      </c>
      <c r="P20" s="11">
        <v>3</v>
      </c>
      <c r="Q20" s="11">
        <v>4</v>
      </c>
      <c r="R20" s="11">
        <f t="shared" si="4"/>
        <v>1</v>
      </c>
    </row>
    <row r="21" spans="1:18">
      <c r="A21" s="8" t="s">
        <v>11</v>
      </c>
      <c r="B21" s="11">
        <v>65</v>
      </c>
      <c r="C21" s="11">
        <v>55</v>
      </c>
      <c r="D21" s="11">
        <f t="shared" si="0"/>
        <v>10</v>
      </c>
      <c r="E21" s="11">
        <f t="shared" si="1"/>
        <v>84.615384615384613</v>
      </c>
      <c r="F21" s="11">
        <f t="shared" si="2"/>
        <v>15.384615384615385</v>
      </c>
      <c r="H21" s="11">
        <v>21</v>
      </c>
      <c r="I21" s="11">
        <v>2</v>
      </c>
      <c r="J21" s="11">
        <v>2</v>
      </c>
      <c r="K21" s="11">
        <f t="shared" si="3"/>
        <v>21</v>
      </c>
      <c r="M21" s="11">
        <v>4</v>
      </c>
      <c r="N21" s="11">
        <v>7</v>
      </c>
      <c r="O21" s="11">
        <v>2</v>
      </c>
      <c r="P21" s="11">
        <v>4</v>
      </c>
      <c r="Q21" s="11">
        <v>3</v>
      </c>
      <c r="R21" s="11">
        <f t="shared" si="4"/>
        <v>1</v>
      </c>
    </row>
    <row r="22" spans="1:18">
      <c r="A22" s="8" t="s">
        <v>12</v>
      </c>
      <c r="B22" s="16">
        <v>43</v>
      </c>
      <c r="C22" s="16">
        <v>41</v>
      </c>
      <c r="D22" s="16">
        <f t="shared" si="0"/>
        <v>2</v>
      </c>
      <c r="E22" s="16">
        <f t="shared" si="1"/>
        <v>95.348837209302332</v>
      </c>
      <c r="F22" s="16">
        <f t="shared" si="2"/>
        <v>4.6511627906976747</v>
      </c>
      <c r="H22" s="11">
        <v>22</v>
      </c>
      <c r="I22" s="11">
        <v>0</v>
      </c>
      <c r="J22" s="11">
        <v>1</v>
      </c>
      <c r="K22" s="11">
        <f t="shared" si="3"/>
        <v>21</v>
      </c>
      <c r="M22" s="11">
        <v>2</v>
      </c>
      <c r="N22" s="11">
        <v>8</v>
      </c>
      <c r="O22" s="11">
        <v>6</v>
      </c>
      <c r="P22" s="11">
        <v>5</v>
      </c>
      <c r="Q22" s="11">
        <v>0</v>
      </c>
      <c r="R22" s="11">
        <f t="shared" si="4"/>
        <v>0</v>
      </c>
    </row>
    <row r="23" spans="1:18">
      <c r="A23" s="8">
        <v>8</v>
      </c>
      <c r="B23" s="16">
        <v>53</v>
      </c>
      <c r="C23" s="16">
        <v>34</v>
      </c>
      <c r="D23" s="16">
        <f t="shared" si="0"/>
        <v>19</v>
      </c>
      <c r="E23" s="16">
        <f t="shared" si="1"/>
        <v>64.15094339622641</v>
      </c>
      <c r="F23" s="16">
        <f t="shared" si="2"/>
        <v>35.849056603773583</v>
      </c>
      <c r="H23" s="11">
        <v>20</v>
      </c>
      <c r="I23" s="11">
        <v>0</v>
      </c>
      <c r="J23" s="11">
        <v>3</v>
      </c>
      <c r="K23" s="11">
        <f t="shared" si="3"/>
        <v>17</v>
      </c>
      <c r="M23" s="11">
        <v>3</v>
      </c>
      <c r="N23" s="11">
        <v>3</v>
      </c>
      <c r="O23" s="11">
        <v>5</v>
      </c>
      <c r="P23" s="11">
        <v>2</v>
      </c>
      <c r="Q23" s="11">
        <v>2</v>
      </c>
      <c r="R23" s="11">
        <f t="shared" si="4"/>
        <v>2</v>
      </c>
    </row>
    <row r="24" spans="1:18">
      <c r="A24" s="8" t="s">
        <v>13</v>
      </c>
      <c r="B24" s="16">
        <v>65</v>
      </c>
      <c r="C24" s="16">
        <v>25</v>
      </c>
      <c r="D24" s="16">
        <f t="shared" si="0"/>
        <v>40</v>
      </c>
      <c r="E24" s="16">
        <f t="shared" si="1"/>
        <v>38.461538461538467</v>
      </c>
      <c r="F24" s="16">
        <f t="shared" si="2"/>
        <v>61.53846153846154</v>
      </c>
      <c r="H24" s="11">
        <v>17</v>
      </c>
      <c r="I24" s="11">
        <v>0</v>
      </c>
      <c r="J24" s="11">
        <v>1</v>
      </c>
      <c r="K24" s="11">
        <f t="shared" si="3"/>
        <v>16</v>
      </c>
      <c r="M24" s="11">
        <v>4</v>
      </c>
      <c r="N24" s="11">
        <v>1</v>
      </c>
      <c r="O24" s="11">
        <v>2</v>
      </c>
      <c r="P24" s="11">
        <v>5</v>
      </c>
      <c r="Q24" s="11">
        <v>1</v>
      </c>
      <c r="R24" s="11">
        <f t="shared" si="4"/>
        <v>3</v>
      </c>
    </row>
    <row r="25" spans="1:18">
      <c r="A25" s="8" t="s">
        <v>14</v>
      </c>
      <c r="B25" s="11">
        <v>61</v>
      </c>
      <c r="C25" s="11">
        <v>51</v>
      </c>
      <c r="D25" s="11">
        <f t="shared" si="0"/>
        <v>10</v>
      </c>
      <c r="E25" s="11">
        <f t="shared" si="1"/>
        <v>83.606557377049185</v>
      </c>
      <c r="F25" s="11">
        <f t="shared" si="2"/>
        <v>16.393442622950818</v>
      </c>
      <c r="H25" s="11">
        <v>22</v>
      </c>
      <c r="I25" s="11">
        <v>0</v>
      </c>
      <c r="J25" s="11">
        <v>0</v>
      </c>
      <c r="K25" s="11">
        <f t="shared" si="3"/>
        <v>22</v>
      </c>
      <c r="M25" s="11">
        <v>5</v>
      </c>
      <c r="N25" s="11">
        <v>4</v>
      </c>
      <c r="O25" s="11">
        <v>7</v>
      </c>
      <c r="P25" s="11">
        <v>6</v>
      </c>
      <c r="Q25" s="11">
        <v>0</v>
      </c>
      <c r="R25" s="11">
        <f t="shared" si="4"/>
        <v>0</v>
      </c>
    </row>
    <row r="26" spans="1:18">
      <c r="A26" s="8">
        <v>10</v>
      </c>
      <c r="B26" s="11">
        <v>25</v>
      </c>
      <c r="C26" s="11">
        <v>20</v>
      </c>
      <c r="D26" s="11">
        <f t="shared" si="0"/>
        <v>5</v>
      </c>
      <c r="E26" s="11">
        <f t="shared" si="1"/>
        <v>80</v>
      </c>
      <c r="F26" s="11">
        <f t="shared" si="2"/>
        <v>20</v>
      </c>
      <c r="H26" s="11">
        <v>25</v>
      </c>
      <c r="I26" s="11">
        <v>1</v>
      </c>
      <c r="J26" s="11">
        <v>0</v>
      </c>
      <c r="K26" s="11">
        <f t="shared" si="3"/>
        <v>26</v>
      </c>
      <c r="M26" s="11">
        <v>3</v>
      </c>
      <c r="N26" s="11">
        <v>5</v>
      </c>
      <c r="O26" s="11">
        <v>5</v>
      </c>
      <c r="P26" s="11">
        <v>4</v>
      </c>
      <c r="Q26" s="11">
        <v>3</v>
      </c>
      <c r="R26" s="11">
        <f t="shared" si="4"/>
        <v>6</v>
      </c>
    </row>
    <row r="27" spans="1:18">
      <c r="A27" s="8">
        <v>11</v>
      </c>
      <c r="B27" s="11">
        <v>41</v>
      </c>
      <c r="C27" s="11">
        <v>26</v>
      </c>
      <c r="D27" s="11">
        <f t="shared" si="0"/>
        <v>15</v>
      </c>
      <c r="E27" s="11">
        <f t="shared" si="1"/>
        <v>63.414634146341463</v>
      </c>
      <c r="F27" s="11">
        <f t="shared" si="2"/>
        <v>36.585365853658537</v>
      </c>
      <c r="H27" s="11">
        <v>21</v>
      </c>
      <c r="I27" s="11">
        <v>1</v>
      </c>
      <c r="J27" s="11">
        <v>0</v>
      </c>
      <c r="K27" s="11">
        <f t="shared" si="3"/>
        <v>22</v>
      </c>
      <c r="M27" s="11">
        <v>5</v>
      </c>
      <c r="N27" s="11">
        <v>4</v>
      </c>
      <c r="O27" s="11">
        <v>6</v>
      </c>
      <c r="P27" s="11">
        <v>4</v>
      </c>
      <c r="Q27" s="11">
        <v>2</v>
      </c>
      <c r="R27" s="11">
        <f t="shared" si="4"/>
        <v>1</v>
      </c>
    </row>
    <row r="28" spans="1:18">
      <c r="A28" s="27" t="s">
        <v>68</v>
      </c>
      <c r="B28" s="28">
        <f>B27+B26+B25+B24+B23+B22+B21+B20+B19+B18+B17+B16+B15+B14+B13+B12+B11+B10+B9</f>
        <v>589</v>
      </c>
      <c r="C28" s="28">
        <f t="shared" ref="C28:F28" si="5">C27+C26+C25+C24+C23+C22+C21+C20+C19+C18+C17+C16+C15+C14+C13+C12+C11+C10+C9</f>
        <v>412</v>
      </c>
      <c r="D28" s="28">
        <f t="shared" si="5"/>
        <v>177</v>
      </c>
      <c r="E28" s="28">
        <f t="shared" si="5"/>
        <v>1298.6968681283447</v>
      </c>
      <c r="F28" s="28">
        <f t="shared" si="5"/>
        <v>601.30313187165507</v>
      </c>
      <c r="G28" s="29"/>
      <c r="H28" s="28">
        <f t="shared" ref="H28" si="6">H27+H26+H25+H24+H23+H22+H21+H20+H19+H18+H17+H16+H15+H14+H13+H12+H11+H10+H9</f>
        <v>413</v>
      </c>
      <c r="I28" s="28">
        <f t="shared" ref="I28" si="7">I27+I26+I25+I24+I23+I22+I21+I20+I19+I18+I17+I16+I15+I14+I13+I12+I11+I10+I9</f>
        <v>16</v>
      </c>
      <c r="J28" s="28">
        <f t="shared" ref="J28" si="8">J27+J26+J25+J24+J23+J22+J21+J20+J19+J18+J17+J16+J15+J14+J13+J12+J11+J10+J9</f>
        <v>8</v>
      </c>
      <c r="K28" s="28">
        <f t="shared" ref="K28" si="9">K27+K26+K25+K24+K23+K22+K21+K20+K19+K18+K17+K16+K15+K14+K13+K12+K11+K10+K9</f>
        <v>421</v>
      </c>
      <c r="L28" s="29"/>
      <c r="M28" s="28">
        <f>SUM(M9:M27)</f>
        <v>65</v>
      </c>
      <c r="N28" s="28">
        <f t="shared" ref="N28:R28" si="10">SUM(N9:N27)</f>
        <v>85</v>
      </c>
      <c r="O28" s="28">
        <f t="shared" si="10"/>
        <v>87</v>
      </c>
      <c r="P28" s="28">
        <f t="shared" si="10"/>
        <v>85</v>
      </c>
      <c r="Q28" s="28">
        <f t="shared" si="10"/>
        <v>53</v>
      </c>
      <c r="R28" s="28">
        <f t="shared" si="10"/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Руководство пользователю</vt:lpstr>
      <vt:lpstr>Об учителе</vt:lpstr>
      <vt:lpstr>Качество знаний</vt:lpstr>
      <vt:lpstr>Информация об обучающихся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user</cp:lastModifiedBy>
  <dcterms:created xsi:type="dcterms:W3CDTF">2012-02-18T06:49:52Z</dcterms:created>
  <dcterms:modified xsi:type="dcterms:W3CDTF">2012-02-19T08:02:38Z</dcterms:modified>
</cp:coreProperties>
</file>